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398" tabRatio="919" activeTab="1"/>
  </bookViews>
  <sheets>
    <sheet name="Info" sheetId="70" r:id="rId1"/>
    <sheet name="20. LI3" sheetId="67" r:id="rId2"/>
    <sheet name="21. LI4" sheetId="68" r:id="rId3"/>
    <sheet name="22. OR1" sheetId="72" r:id="rId4"/>
    <sheet name="23. OR2" sheetId="74" r:id="rId5"/>
    <sheet name="24. Rem1" sheetId="73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3">#REF!</definedName>
    <definedName name="ACC_BALACC" localSheetId="4">#REF!</definedName>
    <definedName name="ACC_BALACC" localSheetId="5">#REF!</definedName>
    <definedName name="ACC_BALACC">#REF!</definedName>
    <definedName name="ACC_CRS" localSheetId="3">#REF!</definedName>
    <definedName name="ACC_CRS" localSheetId="4">#REF!</definedName>
    <definedName name="ACC_CRS" localSheetId="5">#REF!</definedName>
    <definedName name="ACC_CRS">#REF!</definedName>
    <definedName name="ACC_DBS" localSheetId="3">#REF!</definedName>
    <definedName name="ACC_DBS" localSheetId="4">#REF!</definedName>
    <definedName name="ACC_DBS" localSheetId="5">#REF!</definedName>
    <definedName name="ACC_DBS">#REF!</definedName>
    <definedName name="ACC_ISO" localSheetId="3">#REF!</definedName>
    <definedName name="ACC_ISO" localSheetId="4">#REF!</definedName>
    <definedName name="ACC_ISO" localSheetId="5">#REF!</definedName>
    <definedName name="ACC_ISO">#REF!</definedName>
    <definedName name="ACC_SALDO" localSheetId="3">#REF!</definedName>
    <definedName name="ACC_SALDO" localSheetId="4">#REF!</definedName>
    <definedName name="ACC_SALDO" localSheetId="5">#REF!</definedName>
    <definedName name="ACC_SALDO">#REF!</definedName>
    <definedName name="BS_BALACC" localSheetId="3">#REF!</definedName>
    <definedName name="BS_BALACC" localSheetId="4">#REF!</definedName>
    <definedName name="BS_BALACC" localSheetId="5">#REF!</definedName>
    <definedName name="BS_BALACC">#REF!</definedName>
    <definedName name="BS_BALANCE" localSheetId="3">#REF!</definedName>
    <definedName name="BS_BALANCE" localSheetId="4">#REF!</definedName>
    <definedName name="BS_BALANCE" localSheetId="5">#REF!</definedName>
    <definedName name="BS_BALANCE">#REF!</definedName>
    <definedName name="BS_CR" localSheetId="3">#REF!</definedName>
    <definedName name="BS_CR" localSheetId="4">#REF!</definedName>
    <definedName name="BS_CR" localSheetId="5">#REF!</definedName>
    <definedName name="BS_CR">#REF!</definedName>
    <definedName name="BS_CR_EQU" localSheetId="3">#REF!</definedName>
    <definedName name="BS_CR_EQU" localSheetId="4">#REF!</definedName>
    <definedName name="BS_CR_EQU" localSheetId="5">#REF!</definedName>
    <definedName name="BS_CR_EQU">#REF!</definedName>
    <definedName name="BS_DB" localSheetId="3">#REF!</definedName>
    <definedName name="BS_DB" localSheetId="4">#REF!</definedName>
    <definedName name="BS_DB" localSheetId="5">#REF!</definedName>
    <definedName name="BS_DB">#REF!</definedName>
    <definedName name="BS_DB_EQU" localSheetId="3">#REF!</definedName>
    <definedName name="BS_DB_EQU" localSheetId="4">#REF!</definedName>
    <definedName name="BS_DB_EQU" localSheetId="5">#REF!</definedName>
    <definedName name="BS_DB_EQU">#REF!</definedName>
    <definedName name="BS_DT" localSheetId="3">#REF!</definedName>
    <definedName name="BS_DT" localSheetId="4">#REF!</definedName>
    <definedName name="BS_DT" localSheetId="5">#REF!</definedName>
    <definedName name="BS_DT">#REF!</definedName>
    <definedName name="BS_ISO" localSheetId="3">#REF!</definedName>
    <definedName name="BS_ISO" localSheetId="4">#REF!</definedName>
    <definedName name="BS_ISO" localSheetId="5">#REF!</definedName>
    <definedName name="BS_ISO">#REF!</definedName>
    <definedName name="CurrentDate" localSheetId="3">#REF!</definedName>
    <definedName name="CurrentDate" localSheetId="4">#REF!</definedName>
    <definedName name="CurrentDate" localSheetId="5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C21" i="67" l="1"/>
  <c r="C36" i="67" l="1"/>
  <c r="I21" i="67" l="1"/>
  <c r="M21" i="67" l="1"/>
  <c r="E21" i="67"/>
  <c r="D7" i="73" l="1"/>
  <c r="D15" i="73" l="1"/>
  <c r="D22" i="73" s="1"/>
  <c r="D21" i="67" l="1"/>
  <c r="T14" i="67"/>
  <c r="F10" i="74" l="1"/>
  <c r="G10" i="74" s="1"/>
  <c r="E10" i="74"/>
  <c r="D10" i="74"/>
  <c r="C10" i="74"/>
  <c r="E22" i="73" l="1"/>
  <c r="F15" i="73"/>
  <c r="E15" i="73"/>
  <c r="F7" i="73"/>
  <c r="F22" i="73" s="1"/>
  <c r="E7" i="73"/>
  <c r="S21" i="67" l="1"/>
  <c r="Q21" i="67"/>
  <c r="T20" i="67"/>
  <c r="T19" i="67"/>
  <c r="R21" i="67"/>
  <c r="P21" i="67"/>
  <c r="G21" i="67"/>
  <c r="H21" i="67"/>
  <c r="J21" i="67"/>
  <c r="K21" i="67"/>
  <c r="L21" i="67"/>
  <c r="N21" i="67"/>
  <c r="O21" i="67" l="1"/>
  <c r="M11" i="63"/>
  <c r="M10" i="63"/>
  <c r="E11" i="63"/>
  <c r="E10" i="63"/>
  <c r="O19" i="63" l="1"/>
  <c r="N19" i="63"/>
  <c r="M19" i="63"/>
  <c r="M17" i="63"/>
  <c r="C7" i="50" l="1"/>
  <c r="C15" i="49" l="1"/>
  <c r="T10" i="67" l="1"/>
  <c r="T17" i="67"/>
  <c r="T16" i="67"/>
  <c r="T15" i="67"/>
  <c r="T13" i="67"/>
  <c r="T12" i="67"/>
  <c r="T11" i="67"/>
  <c r="T9" i="67"/>
  <c r="T21" i="67" l="1"/>
  <c r="D7" i="50"/>
  <c r="E7" i="50"/>
  <c r="F7" i="50"/>
  <c r="G7" i="50"/>
  <c r="C17" i="50"/>
  <c r="D9" i="49"/>
  <c r="D15" i="49"/>
  <c r="E15" i="49" l="1"/>
  <c r="E9" i="49"/>
  <c r="C9" i="49"/>
  <c r="N42" i="67" l="1"/>
  <c r="N43" i="67"/>
  <c r="N44" i="67"/>
  <c r="N45" i="67"/>
  <c r="N46" i="67"/>
  <c r="N47" i="67"/>
  <c r="N48" i="67"/>
  <c r="D49" i="67"/>
  <c r="E49" i="67"/>
  <c r="G49" i="67"/>
  <c r="H49" i="67"/>
  <c r="I49" i="67"/>
  <c r="J49" i="67"/>
  <c r="K49" i="67"/>
  <c r="L49" i="67"/>
  <c r="M49" i="67"/>
  <c r="D36" i="67"/>
  <c r="E36" i="67"/>
  <c r="G36" i="67"/>
  <c r="H36" i="67"/>
  <c r="I36" i="67"/>
  <c r="J36" i="67"/>
  <c r="K36" i="67"/>
  <c r="L36" i="67"/>
  <c r="M36" i="67"/>
  <c r="N36" i="67"/>
  <c r="O36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N10" i="63" l="1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F22" i="50" l="1"/>
  <c r="D22" i="50"/>
  <c r="C22" i="50"/>
  <c r="G22" i="50"/>
  <c r="E22" i="50"/>
  <c r="O10" i="63"/>
  <c r="C49" i="67" l="1"/>
  <c r="N41" i="67"/>
  <c r="N49" i="67" s="1"/>
  <c r="P35" i="67"/>
  <c r="P34" i="67"/>
  <c r="P33" i="67"/>
  <c r="P32" i="67"/>
  <c r="P31" i="67"/>
  <c r="P30" i="67"/>
  <c r="P29" i="67"/>
  <c r="P28" i="67"/>
  <c r="P27" i="67"/>
  <c r="P26" i="67"/>
  <c r="P36" i="67" l="1"/>
</calcChain>
</file>

<file path=xl/sharedStrings.xml><?xml version="1.0" encoding="utf-8"?>
<sst xmlns="http://schemas.openxmlformats.org/spreadsheetml/2006/main" count="311" uniqueCount="203">
  <si>
    <t>a</t>
  </si>
  <si>
    <t>b</t>
  </si>
  <si>
    <t>c</t>
  </si>
  <si>
    <t>d</t>
  </si>
  <si>
    <t>e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</si>
  <si>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</si>
  <si>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</si>
  <si>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</si>
  <si>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</si>
  <si>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</si>
  <si>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</si>
  <si>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</si>
  <si>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</si>
  <si>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</si>
  <si>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</si>
  <si>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</si>
  <si>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</si>
  <si>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</si>
  <si>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</si>
  <si>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</si>
  <si>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</si>
  <si>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</si>
  <si>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</si>
  <si>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</si>
  <si>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</si>
  <si>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</si>
  <si>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</si>
  <si>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</si>
  <si>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</si>
  <si>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</si>
  <si>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</si>
  <si>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</si>
  <si>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</si>
  <si>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</si>
  <si>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</si>
  <si>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</si>
  <si>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</si>
  <si>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</si>
  <si>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</si>
  <si>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</si>
  <si>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</si>
  <si>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</si>
  <si>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</si>
  <si>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</si>
  <si>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</si>
  <si>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</si>
  <si>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</si>
  <si>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</si>
  <si>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</si>
  <si>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</si>
  <si>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</si>
  <si>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</si>
  <si>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</si>
  <si>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</si>
  <si>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</si>
  <si>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</si>
  <si>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</si>
  <si>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</si>
  <si>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</si>
  <si>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</si>
  <si>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</si>
  <si>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</si>
  <si>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</si>
  <si>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</si>
  <si>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</si>
  <si>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</si>
  <si>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</si>
  <si>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</si>
  <si>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</si>
  <si>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</si>
  <si>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</si>
  <si>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</si>
  <si>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</si>
  <si>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</si>
  <si>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</si>
  <si>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</si>
  <si>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</si>
  <si>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</si>
  <si>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</si>
  <si>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</si>
  <si>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</si>
  <si>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</si>
  <si>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</si>
  <si>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</si>
  <si>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</si>
  <si>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</si>
  <si>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</si>
  <si>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</si>
  <si>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</si>
  <si>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</si>
  <si>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</si>
  <si>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</si>
  <si>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</si>
  <si>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</si>
  <si>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</si>
  <si>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</si>
  <si>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</si>
  <si>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</si>
  <si>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</si>
  <si>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</si>
  <si>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</si>
  <si>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</si>
  <si>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</si>
  <si>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</si>
  <si>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</si>
  <si>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</si>
  <si>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</si>
  <si>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</si>
  <si>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</si>
  <si>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</si>
  <si>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</si>
  <si>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</si>
  <si>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</si>
  <si>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</si>
  <si>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</si>
  <si>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</si>
  <si>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</si>
  <si>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</si>
  <si>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</si>
  <si>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</si>
  <si>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</si>
  <si>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</si>
  <si>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</si>
  <si>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</si>
  <si>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</si>
  <si>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</si>
  <si>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</si>
  <si>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</si>
  <si>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</si>
  <si>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</si>
  <si>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</si>
  <si>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</si>
  <si>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</si>
  <si>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</si>
  <si>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</si>
  <si>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</si>
  <si>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</si>
  <si>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</si>
  <si>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</si>
  <si>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</si>
  <si>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</si>
  <si>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</si>
  <si>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</si>
  <si>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</si>
  <si>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</si>
  <si>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</si>
  <si>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</si>
  <si>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</si>
  <si>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</si>
  <si>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</si>
  <si>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</si>
  <si>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</si>
  <si>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</si>
  <si>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</si>
  <si>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</si>
  <si>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</si>
  <si>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</si>
  <si>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 xml:space="preserve">ფული და ფულის ექვივალენტები </t>
  </si>
  <si>
    <t>მოგება-ზარალში სამართლიანი ღირებულებით ასახული ფინანასური აქტივები</t>
  </si>
  <si>
    <t>მოთხოვნები საფინანასო ინსტიტუტების მიმართ</t>
  </si>
  <si>
    <t>კლიენტებზე გაცემული სესხები</t>
  </si>
  <si>
    <t>დაფარვის ვადამდე ფლობილი ინვესტიციები</t>
  </si>
  <si>
    <t>ძირითადი საშუალებები</t>
  </si>
  <si>
    <t>კლიენტების დეპოზიტები</t>
  </si>
  <si>
    <t>სხვა ნასესხები თანხები</t>
  </si>
  <si>
    <t>სხვა რეზერვები</t>
  </si>
  <si>
    <t>მოგების გადასახადის მიმდინარე ვალდებულება</t>
  </si>
  <si>
    <t>გადავადებული მოგების გადასახადი ვალდებულებები</t>
  </si>
  <si>
    <t>სუბორდინირებული სესხები</t>
  </si>
  <si>
    <t>სააქციო კაპიტალი</t>
  </si>
  <si>
    <t>გასაყიდად არსებული რეზერვები</t>
  </si>
  <si>
    <t>უმცირესობის წილი</t>
  </si>
  <si>
    <t>ფულის სავალდებულო ბალანსი სებ-ში</t>
  </si>
  <si>
    <t>დამატებით შეტანილი კაპიტალი</t>
  </si>
  <si>
    <t>ინვესტიციები შვილობილ კომპანიებში</t>
  </si>
  <si>
    <t>გასაყიდად არსებული ინვესტიციები</t>
  </si>
  <si>
    <t>მიმდინარე მოგების საგადასახადო აქტივი</t>
  </si>
  <si>
    <t>გადავადებული მოგების გადასახადის აქტივები</t>
  </si>
  <si>
    <t>შპს სკ "ქართუ ბროკერი"</t>
  </si>
  <si>
    <t>სს "დაზღვევის კომპანია ქართუ"</t>
  </si>
  <si>
    <t>საბროკერო ოპერაციები</t>
  </si>
  <si>
    <t>დაზღვევის ოპერაციები</t>
  </si>
  <si>
    <t>-</t>
  </si>
  <si>
    <t>ფასს ანგარიშგება ამ კატეგორიაში მოიცავს ნაღდ ფულს,  კომერციული ბანკების საკორესპონდენტო ანგარიშებს სებ-ში და ბანკის 90 დღემდე ვადიანობის მოთხოვნებს განთავსებულს პარტნიორ ორგანიზაციებში.</t>
  </si>
  <si>
    <t>სესხებზე მიბმული წარმოებული ფინანსური ინსტრუმენტის (სავალუტო რისკის პრემია) წმინდა ღირებულება (აქტივებს-რეზერვი-ვალდებულება). სებ ანგარიშგებაში აღნიშნული ფინანსური ინსტრუმენტიდან წარმოქმნილი მოთხოვნა შედის სხვა აქტივებში.</t>
  </si>
  <si>
    <t>განსხვავება ფასს და ადგილობრივ ანგარიშგებას შორის ძირითადად გამოწვეულია არამატერიალური აქტივების სხვა აქტივებში რეკლასიფიკაციით.</t>
  </si>
  <si>
    <t>ფასს-ის მიხედვით სხვა აქტივებში ძირითადად შედის დასაკუთრებული ქონებების სამართლიანი ღირებულება. სებ-ის მიხედვით აღნიშნულ პუნქტში ძირითადად გაერთიანებულია დასაკუთერბული ქონებების წმინდა ღირებულება (დასაკუთერბის ღირებულებას დაკლებული რეზერვი) და ჩაშენებული ფინანსური ინსტრუმენტის წმინდა ღირებულება (ჩაშენებული ფინანსური ინსტრუმენტი ფასს-ის მიხედვით შეტანილია მუხლში "მოგება-ზარალში სამართლიანი ღირებულებით ასახული ფინანასური აქტივები".</t>
  </si>
  <si>
    <t>ფასს-ის მიხედვით სხვაობა გადატანილია კაპიტალში. იხ. წლიური ანგარიში.</t>
  </si>
  <si>
    <t>საქართველოს ფასიანი ქაღალდების ცენტრალური დეპოზიტარი</t>
  </si>
  <si>
    <t>გაერთანებული კლირინგ ცენტრი</t>
  </si>
  <si>
    <t>ოპერაციები ფასიანი ქაღალდებით</t>
  </si>
  <si>
    <t>საკლირინგო ოპერაციები</t>
  </si>
  <si>
    <t>არაკონსოლიდირებული</t>
  </si>
  <si>
    <t>შპს ჯეოპლასტი</t>
  </si>
  <si>
    <t xml:space="preserve"> შპს საინვესტიციო კომპანია ქართუ ინვესტი</t>
  </si>
  <si>
    <t>წარმოება</t>
  </si>
  <si>
    <t>სს "ბანკი ქართუ"</t>
  </si>
  <si>
    <t>საინვესტიცო საქმიანობა</t>
  </si>
  <si>
    <t>ფასს-ის მიხედვით, კლიენტებზე გაცემული სესხები მოიცავს: სესხის ძირითად თანხას, ბალანსურ და გარებალანსურ დარიცხულ პროცენტს, დარიცხულ ჯარიმას, რომელსაც აკლდება ფასს მიხედვით დაანგარიშებული სესხის შესაძლო დანაკარგის რეზერვი. სებ-ის მიხედვით კლიენტებზე გაცემული სესხებში შედის სესხის ძირითადი თანხა. ასევე იმ სესხებზე დარიცხული პროცენტი, რომლის ვადაგადაცილების დღეების რაოდენობა ნაკლებია 30-ზე და კლასიფიცირებულია როგორც სტანდარტული  ან საყურადღებო (ბალანსური პროცენტი), რომელსაც აკლდება სესხების შესაძლო დანაკარგების რეზერვი.</t>
  </si>
  <si>
    <t>ანგარიშგება მოიცავს ბანკის მხოლოდ 90 დღეზე მეტი ვადიანობის მოთხოვნებს.</t>
  </si>
  <si>
    <t>სებ-ის მიხედვით "სხვა ვალდებულებებში" გათვალისწინებულია ბანკის მიერ მოზიდულ სახსრებზე (გარდა სუბორდინირებული) დარიცხული და გადასახდელი პროცენტი, ხოლო ფასს-ის მიხედვით აღნიშნულის რეკლასიფიცირება ხდება შესაბამის მოზიდულ სახსრებთან.</t>
  </si>
  <si>
    <t>შენიშვნა:</t>
  </si>
  <si>
    <t xml:space="preserve"> წლიურ აუდიტის დასკვნასთან შესაძლო მცირე ცდომილება გამოწვეულია 1,000-მდე დამრგვალების ეფექტით.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</si>
</sst>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67" fontId="3" fillId="0" borderId="0" xfId="0" applyNumberFormat="1" applyFont="1" applyAlignment="1">
      <alignment textRotation="90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6" fillId="0" borderId="54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3" fontId="4" fillId="75" borderId="15" xfId="0" applyNumberFormat="1" applyFont="1" applyFill="1" applyBorder="1" applyAlignment="1">
      <alignment horizontal="center" vertical="center"/>
    </xf>
    <xf numFmtId="193" fontId="4" fillId="35" borderId="18" xfId="0" applyNumberFormat="1" applyFont="1" applyFill="1" applyBorder="1" applyAlignment="1">
      <alignment horizontal="center" vertical="center"/>
    </xf>
    <xf numFmtId="193" fontId="4" fillId="35" borderId="19" xfId="0" applyNumberFormat="1" applyFont="1" applyFill="1" applyBorder="1" applyAlignment="1">
      <alignment horizontal="center" vertical="center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193" fontId="3" fillId="0" borderId="2" xfId="0" applyNumberFormat="1" applyFont="1" applyFill="1" applyBorder="1" applyAlignment="1" applyProtection="1">
      <alignment horizontal="center" vertical="center"/>
      <protection locked="0"/>
    </xf>
    <xf numFmtId="193" fontId="4" fillId="35" borderId="15" xfId="0" applyNumberFormat="1" applyFont="1" applyFill="1" applyBorder="1" applyAlignment="1">
      <alignment horizontal="center" vertical="center"/>
    </xf>
    <xf numFmtId="193" fontId="4" fillId="0" borderId="4" xfId="0" applyNumberFormat="1" applyFont="1" applyBorder="1" applyAlignment="1" applyProtection="1">
      <alignment horizontal="center" vertical="center" wrapText="1"/>
      <protection locked="0"/>
    </xf>
    <xf numFmtId="193" fontId="4" fillId="0" borderId="2" xfId="0" applyNumberFormat="1" applyFont="1" applyBorder="1" applyAlignment="1" applyProtection="1">
      <alignment horizontal="center" vertical="center" textRotation="90" wrapText="1"/>
      <protection locked="0"/>
    </xf>
    <xf numFmtId="193" fontId="3" fillId="0" borderId="2" xfId="0" applyNumberFormat="1" applyFont="1" applyBorder="1" applyAlignment="1" applyProtection="1">
      <alignment horizontal="center"/>
      <protection locked="0"/>
    </xf>
    <xf numFmtId="193" fontId="3" fillId="0" borderId="4" xfId="0" applyNumberFormat="1" applyFont="1" applyBorder="1" applyProtection="1">
      <protection locked="0"/>
    </xf>
    <xf numFmtId="193" fontId="3" fillId="0" borderId="0" xfId="0" applyNumberFormat="1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3" fillId="35" borderId="18" xfId="0" applyNumberFormat="1" applyFont="1" applyFill="1" applyBorder="1"/>
    <xf numFmtId="193" fontId="3" fillId="35" borderId="19" xfId="0" applyNumberFormat="1" applyFont="1" applyFill="1" applyBorder="1"/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35" borderId="2" xfId="0" applyNumberFormat="1" applyFont="1" applyFill="1" applyBorder="1" applyAlignment="1">
      <alignment horizontal="right" vertical="center" wrapText="1"/>
    </xf>
    <xf numFmtId="193" fontId="10" fillId="35" borderId="15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horizontal="right" vertical="center" wrapText="1"/>
    </xf>
    <xf numFmtId="193" fontId="10" fillId="35" borderId="19" xfId="0" applyNumberFormat="1" applyFont="1" applyFill="1" applyBorder="1" applyAlignment="1">
      <alignment horizontal="right"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193" fontId="3" fillId="0" borderId="1" xfId="0" applyNumberFormat="1" applyFont="1" applyBorder="1" applyAlignment="1" applyProtection="1">
      <alignment horizontal="center" vertical="center"/>
      <protection locked="0"/>
    </xf>
    <xf numFmtId="193" fontId="3" fillId="0" borderId="1" xfId="0" applyNumberFormat="1" applyFont="1" applyFill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Alignment="1" applyProtection="1">
      <alignment horizontal="left" vertical="center"/>
      <protection locked="0"/>
    </xf>
    <xf numFmtId="193" fontId="3" fillId="0" borderId="1" xfId="0" applyNumberFormat="1" applyFont="1" applyBorder="1" applyAlignment="1" applyProtection="1">
      <alignment horizontal="left" vertical="center"/>
      <protection locked="0"/>
    </xf>
    <xf numFmtId="193" fontId="3" fillId="0" borderId="2" xfId="0" applyNumberFormat="1" applyFont="1" applyBorder="1" applyAlignment="1" applyProtection="1">
      <alignment horizontal="left"/>
      <protection locked="0"/>
    </xf>
    <xf numFmtId="193" fontId="3" fillId="0" borderId="4" xfId="0" applyNumberFormat="1" applyFont="1" applyBorder="1" applyAlignment="1" applyProtection="1">
      <alignment horizontal="left"/>
      <protection locked="0"/>
    </xf>
    <xf numFmtId="193" fontId="3" fillId="0" borderId="2" xfId="0" applyNumberFormat="1" applyFont="1" applyBorder="1" applyAlignment="1" applyProtection="1">
      <alignment horizontal="left" vertical="center" wrapText="1"/>
      <protection locked="0"/>
    </xf>
    <xf numFmtId="193" fontId="0" fillId="0" borderId="0" xfId="0" applyNumberFormat="1"/>
    <xf numFmtId="193" fontId="96" fillId="0" borderId="2" xfId="0" applyNumberFormat="1" applyFont="1" applyBorder="1" applyAlignment="1" applyProtection="1">
      <alignment horizontal="center" vertical="center"/>
      <protection locked="0"/>
    </xf>
    <xf numFmtId="193" fontId="96" fillId="0" borderId="1" xfId="0" applyNumberFormat="1" applyFont="1" applyBorder="1" applyAlignment="1" applyProtection="1">
      <alignment horizontal="center" vertical="center"/>
      <protection locked="0"/>
    </xf>
    <xf numFmtId="193" fontId="97" fillId="35" borderId="1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93" fontId="10" fillId="0" borderId="2" xfId="0" applyNumberFormat="1" applyFont="1" applyBorder="1" applyAlignment="1" applyProtection="1">
      <alignment horizontal="right" vertical="center" wrapText="1"/>
      <protection locked="0"/>
    </xf>
    <xf numFmtId="167" fontId="3" fillId="0" borderId="8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wrapText="1"/>
    </xf>
    <xf numFmtId="193" fontId="3" fillId="2" borderId="2" xfId="0" applyNumberFormat="1" applyFont="1" applyFill="1" applyBorder="1" applyAlignment="1" applyProtection="1">
      <alignment horizontal="center" wrapText="1"/>
      <protection locked="0"/>
    </xf>
    <xf numFmtId="193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93" fontId="3" fillId="2" borderId="2" xfId="0" applyNumberFormat="1" applyFont="1" applyFill="1" applyBorder="1" applyAlignment="1" applyProtection="1">
      <alignment vertical="center" wrapText="1"/>
      <protection locked="0"/>
    </xf>
    <xf numFmtId="193" fontId="3" fillId="2" borderId="2" xfId="0" applyNumberFormat="1" applyFont="1" applyFill="1" applyBorder="1" applyAlignment="1" applyProtection="1">
      <alignment vertical="center"/>
      <protection locked="0"/>
    </xf>
    <xf numFmtId="193" fontId="3" fillId="2" borderId="4" xfId="0" applyNumberFormat="1" applyFont="1" applyFill="1" applyBorder="1" applyAlignment="1" applyProtection="1">
      <alignment wrapText="1"/>
      <protection locked="0"/>
    </xf>
    <xf numFmtId="0" fontId="6" fillId="0" borderId="52" xfId="8" applyFont="1" applyFill="1" applyBorder="1" applyProtection="1"/>
    <xf numFmtId="0" fontId="3" fillId="0" borderId="1" xfId="0" applyFont="1" applyFill="1" applyBorder="1"/>
    <xf numFmtId="0" fontId="3" fillId="0" borderId="1" xfId="0" applyFont="1" applyBorder="1"/>
    <xf numFmtId="0" fontId="3" fillId="0" borderId="53" xfId="0" applyFont="1" applyBorder="1" applyAlignment="1"/>
    <xf numFmtId="193" fontId="3" fillId="0" borderId="0" xfId="0" applyNumberFormat="1" applyFont="1" applyAlignment="1">
      <alignment wrapText="1"/>
    </xf>
    <xf numFmtId="0" fontId="95" fillId="0" borderId="0" xfId="5" applyFont="1" applyFill="1" applyBorder="1" applyAlignment="1" applyProtection="1">
      <alignment horizontal="left" wrapText="1"/>
      <protection locked="0"/>
    </xf>
    <xf numFmtId="14" fontId="96" fillId="0" borderId="0" xfId="0" applyNumberFormat="1" applyFont="1" applyAlignment="1">
      <alignment horizontal="left"/>
    </xf>
    <xf numFmtId="193" fontId="6" fillId="0" borderId="0" xfId="8" applyNumberFormat="1" applyFont="1" applyFill="1" applyBorder="1" applyAlignment="1" applyProtection="1"/>
    <xf numFmtId="43" fontId="6" fillId="0" borderId="0" xfId="20956" applyFont="1" applyFill="1" applyBorder="1" applyAlignment="1" applyProtection="1"/>
    <xf numFmtId="193" fontId="3" fillId="2" borderId="14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0" borderId="0" xfId="20956" applyNumberFormat="1" applyFont="1"/>
    <xf numFmtId="193" fontId="3" fillId="0" borderId="14" xfId="0" applyNumberFormat="1" applyFont="1" applyFill="1" applyBorder="1" applyProtection="1">
      <protection locked="0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1" sqref="B11"/>
    </sheetView>
  </sheetViews>
  <sheetFormatPr defaultRowHeight="14.3"/>
  <cols>
    <col min="1" max="1" width="9.625" style="117" bestFit="1" customWidth="1"/>
    <col min="2" max="2" width="128.625" style="93" bestFit="1" customWidth="1"/>
    <col min="3" max="3" width="39.375" customWidth="1"/>
  </cols>
  <sheetData>
    <row r="1" spans="1:3" s="1" customFormat="1" ht="16.3">
      <c r="A1" s="115" t="s">
        <v>141</v>
      </c>
      <c r="B1" s="94" t="s">
        <v>117</v>
      </c>
      <c r="C1" s="91"/>
    </row>
    <row r="2" spans="1:3" s="95" customFormat="1">
      <c r="A2" s="116">
        <v>20</v>
      </c>
      <c r="B2" s="92" t="s">
        <v>119</v>
      </c>
    </row>
    <row r="3" spans="1:3" s="95" customFormat="1">
      <c r="A3" s="116">
        <v>21</v>
      </c>
      <c r="B3" s="92" t="s">
        <v>87</v>
      </c>
    </row>
    <row r="4" spans="1:3" s="95" customFormat="1">
      <c r="A4" s="116">
        <v>22</v>
      </c>
      <c r="B4" s="97" t="s">
        <v>129</v>
      </c>
    </row>
    <row r="5" spans="1:3" s="95" customFormat="1">
      <c r="A5" s="116">
        <v>23</v>
      </c>
      <c r="B5" s="97" t="s">
        <v>112</v>
      </c>
    </row>
    <row r="6" spans="1:3" s="95" customFormat="1">
      <c r="A6" s="116">
        <v>24</v>
      </c>
      <c r="B6" s="92" t="s">
        <v>127</v>
      </c>
    </row>
    <row r="7" spans="1:3" s="95" customFormat="1">
      <c r="A7" s="116">
        <v>25</v>
      </c>
      <c r="B7" s="96" t="s">
        <v>113</v>
      </c>
    </row>
    <row r="8" spans="1:3" s="95" customFormat="1">
      <c r="A8" s="116">
        <v>26</v>
      </c>
      <c r="B8" s="96" t="s">
        <v>115</v>
      </c>
    </row>
    <row r="9" spans="1:3" s="95" customFormat="1">
      <c r="A9" s="116">
        <v>27</v>
      </c>
      <c r="B9" s="96" t="s">
        <v>114</v>
      </c>
    </row>
    <row r="10" spans="1:3" s="1" customFormat="1" ht="16.3">
      <c r="A10" s="118"/>
      <c r="B10" s="93"/>
      <c r="C10" s="91"/>
    </row>
    <row r="11" spans="1:3" s="1" customFormat="1" ht="48.9">
      <c r="A11" s="118"/>
      <c r="B11" s="103" t="s">
        <v>155</v>
      </c>
      <c r="C11" s="91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V62"/>
  <sheetViews>
    <sheetView tabSelected="1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C41" sqref="C41:D45"/>
    </sheetView>
  </sheetViews>
  <sheetFormatPr defaultRowHeight="14.3"/>
  <cols>
    <col min="1" max="1" width="14.125" style="3" customWidth="1"/>
    <col min="2" max="2" width="60.125" style="3" customWidth="1"/>
    <col min="3" max="3" width="17.375" style="3" customWidth="1"/>
    <col min="4" max="4" width="23.625" style="3" customWidth="1"/>
    <col min="5" max="5" width="21.875" style="3" customWidth="1"/>
    <col min="6" max="6" width="12.375" style="3" bestFit="1" customWidth="1"/>
    <col min="7" max="7" width="11.375" style="3" customWidth="1"/>
    <col min="8" max="8" width="12" style="3" customWidth="1"/>
    <col min="9" max="9" width="11.375" style="3" customWidth="1"/>
    <col min="10" max="10" width="12" style="3" customWidth="1"/>
    <col min="11" max="11" width="11.375" style="3" customWidth="1"/>
    <col min="12" max="12" width="13.625" style="3" customWidth="1"/>
    <col min="13" max="14" width="12.875" style="3" customWidth="1"/>
    <col min="15" max="15" width="12.625" style="3" customWidth="1"/>
    <col min="16" max="16" width="12" style="3" customWidth="1"/>
    <col min="17" max="17" width="10.625" style="3" customWidth="1"/>
    <col min="18" max="18" width="12" style="3" customWidth="1"/>
    <col min="19" max="19" width="11.375" style="3" customWidth="1"/>
    <col min="20" max="20" width="13.625" style="3" customWidth="1"/>
  </cols>
  <sheetData>
    <row r="1" spans="1:20" ht="16.3">
      <c r="A1" s="7" t="s">
        <v>54</v>
      </c>
      <c r="B1" s="202" t="s">
        <v>196</v>
      </c>
    </row>
    <row r="2" spans="1:20" s="10" customFormat="1" ht="15.8" customHeight="1">
      <c r="A2" s="10" t="s">
        <v>55</v>
      </c>
      <c r="B2" s="203">
        <v>43100</v>
      </c>
      <c r="D2" s="205"/>
      <c r="J2" s="204"/>
    </row>
    <row r="3" spans="1:20">
      <c r="A3" s="70"/>
      <c r="B3" s="120"/>
      <c r="C3" s="43"/>
      <c r="D3" s="43"/>
      <c r="E3" s="201"/>
      <c r="F3" s="20"/>
    </row>
    <row r="4" spans="1:20" ht="14.95" thickBot="1">
      <c r="A4" s="122" t="s">
        <v>142</v>
      </c>
      <c r="B4" s="123" t="s">
        <v>118</v>
      </c>
      <c r="C4" s="43"/>
      <c r="D4" s="43"/>
      <c r="E4" s="11"/>
      <c r="F4" s="20"/>
    </row>
    <row r="5" spans="1:20" s="46" customFormat="1">
      <c r="A5" s="124"/>
      <c r="B5" s="125" t="s">
        <v>0</v>
      </c>
      <c r="C5" s="71" t="s">
        <v>1</v>
      </c>
      <c r="D5" s="72" t="s">
        <v>2</v>
      </c>
      <c r="E5" s="62" t="s">
        <v>3</v>
      </c>
      <c r="F5" s="62" t="s">
        <v>4</v>
      </c>
      <c r="G5" s="210" t="s">
        <v>5</v>
      </c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1"/>
    </row>
    <row r="6" spans="1:20" s="46" customFormat="1" ht="17.149999999999999" customHeight="1">
      <c r="A6" s="223"/>
      <c r="B6" s="218" t="s">
        <v>77</v>
      </c>
      <c r="C6" s="207" t="s">
        <v>76</v>
      </c>
      <c r="D6" s="207" t="s">
        <v>123</v>
      </c>
      <c r="E6" s="207" t="s">
        <v>70</v>
      </c>
      <c r="F6" s="207" t="s">
        <v>73</v>
      </c>
      <c r="G6" s="219" t="s">
        <v>72</v>
      </c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1"/>
    </row>
    <row r="7" spans="1:20" s="46" customFormat="1" ht="14.45" customHeight="1">
      <c r="A7" s="223"/>
      <c r="B7" s="218"/>
      <c r="C7" s="207"/>
      <c r="D7" s="207"/>
      <c r="E7" s="207"/>
      <c r="F7" s="207"/>
      <c r="G7" s="67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6" customFormat="1" ht="94.45">
      <c r="A8" s="223"/>
      <c r="B8" s="218"/>
      <c r="C8" s="207"/>
      <c r="D8" s="207"/>
      <c r="E8" s="207"/>
      <c r="F8" s="207"/>
      <c r="G8" s="65" t="s">
        <v>24</v>
      </c>
      <c r="H8" s="66" t="s">
        <v>25</v>
      </c>
      <c r="I8" s="66" t="s">
        <v>26</v>
      </c>
      <c r="J8" s="66" t="s">
        <v>27</v>
      </c>
      <c r="K8" s="66" t="s">
        <v>28</v>
      </c>
      <c r="L8" s="66" t="s">
        <v>29</v>
      </c>
      <c r="M8" s="66" t="s">
        <v>30</v>
      </c>
      <c r="N8" s="66" t="s">
        <v>31</v>
      </c>
      <c r="O8" s="66" t="s">
        <v>32</v>
      </c>
      <c r="P8" s="66" t="s">
        <v>33</v>
      </c>
      <c r="Q8" s="66" t="s">
        <v>34</v>
      </c>
      <c r="R8" s="66" t="s">
        <v>35</v>
      </c>
      <c r="S8" s="66" t="s">
        <v>36</v>
      </c>
      <c r="T8" s="73" t="s">
        <v>37</v>
      </c>
    </row>
    <row r="9" spans="1:20">
      <c r="A9" s="206"/>
      <c r="B9" s="176" t="s">
        <v>157</v>
      </c>
      <c r="C9" s="129">
        <v>224643960.79241401</v>
      </c>
      <c r="D9" s="129">
        <v>224374792.87</v>
      </c>
      <c r="E9" s="129">
        <v>228227126</v>
      </c>
      <c r="F9" s="193">
        <v>1</v>
      </c>
      <c r="G9" s="129">
        <v>16209243</v>
      </c>
      <c r="H9" s="129">
        <v>63150449</v>
      </c>
      <c r="I9" s="129">
        <v>148867434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6">
        <f>SUM(G9:K9,N9:S9)</f>
        <v>228227126</v>
      </c>
    </row>
    <row r="10" spans="1:20">
      <c r="A10" s="206"/>
      <c r="B10" s="176" t="s">
        <v>172</v>
      </c>
      <c r="C10" s="129">
        <v>120478687</v>
      </c>
      <c r="D10" s="129">
        <v>120478687</v>
      </c>
      <c r="E10" s="129">
        <v>120478687</v>
      </c>
      <c r="F10" s="165"/>
      <c r="G10" s="129"/>
      <c r="H10" s="129">
        <v>120478687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6">
        <f>SUM(G10:K10,N10:S10)</f>
        <v>120478687</v>
      </c>
    </row>
    <row r="11" spans="1:20" ht="27.2">
      <c r="A11" s="206"/>
      <c r="B11" s="180" t="s">
        <v>158</v>
      </c>
      <c r="C11" s="129">
        <v>18253161.332952525</v>
      </c>
      <c r="D11" s="129">
        <v>18253161.332952525</v>
      </c>
      <c r="E11" s="131"/>
      <c r="F11" s="193">
        <v>2</v>
      </c>
      <c r="G11" s="129" t="s">
        <v>182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6">
        <f t="shared" ref="T11:T17" si="0">SUM(G11:K11,N11:S11)</f>
        <v>0</v>
      </c>
    </row>
    <row r="12" spans="1:20">
      <c r="A12" s="206"/>
      <c r="B12" s="176" t="s">
        <v>159</v>
      </c>
      <c r="C12" s="129">
        <v>18800034.010000002</v>
      </c>
      <c r="D12" s="129">
        <v>18293335</v>
      </c>
      <c r="E12" s="131">
        <v>12374862.400000006</v>
      </c>
      <c r="F12" s="165">
        <v>3</v>
      </c>
      <c r="G12" s="129"/>
      <c r="H12" s="129"/>
      <c r="I12" s="129">
        <v>12293335</v>
      </c>
      <c r="J12" s="129"/>
      <c r="K12" s="129"/>
      <c r="L12" s="129"/>
      <c r="M12" s="182"/>
      <c r="N12" s="129"/>
      <c r="O12" s="129">
        <v>81527.399999999994</v>
      </c>
      <c r="P12" s="129"/>
      <c r="Q12" s="129"/>
      <c r="R12" s="129"/>
      <c r="S12" s="129"/>
      <c r="T12" s="126">
        <f t="shared" si="0"/>
        <v>12374862.4</v>
      </c>
    </row>
    <row r="13" spans="1:20">
      <c r="A13" s="206"/>
      <c r="B13" s="176" t="s">
        <v>160</v>
      </c>
      <c r="C13" s="129">
        <v>794885604.69075501</v>
      </c>
      <c r="D13" s="129">
        <v>794885604.69075501</v>
      </c>
      <c r="E13" s="131">
        <v>716833285.98000002</v>
      </c>
      <c r="F13" s="193">
        <v>4</v>
      </c>
      <c r="G13" s="129"/>
      <c r="H13" s="129"/>
      <c r="I13" s="129"/>
      <c r="J13" s="129"/>
      <c r="K13" s="129"/>
      <c r="L13" s="129">
        <v>819530142</v>
      </c>
      <c r="M13" s="129">
        <v>-111265201</v>
      </c>
      <c r="N13" s="129">
        <v>708264941</v>
      </c>
      <c r="O13" s="129">
        <v>8568344.9800000004</v>
      </c>
      <c r="P13" s="129"/>
      <c r="Q13" s="129"/>
      <c r="R13" s="129"/>
      <c r="S13" s="129"/>
      <c r="T13" s="126">
        <f t="shared" si="0"/>
        <v>716833285.98000002</v>
      </c>
    </row>
    <row r="14" spans="1:20">
      <c r="A14" s="206"/>
      <c r="B14" s="176" t="s">
        <v>175</v>
      </c>
      <c r="C14" s="129">
        <v>57000</v>
      </c>
      <c r="D14" s="129">
        <v>57000</v>
      </c>
      <c r="E14" s="131"/>
      <c r="F14" s="165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6">
        <f t="shared" si="0"/>
        <v>0</v>
      </c>
    </row>
    <row r="15" spans="1:20">
      <c r="A15" s="206"/>
      <c r="B15" s="176" t="s">
        <v>174</v>
      </c>
      <c r="C15" s="129">
        <v>0</v>
      </c>
      <c r="D15" s="129">
        <v>2826540</v>
      </c>
      <c r="E15" s="131">
        <v>2883540</v>
      </c>
      <c r="F15" s="193"/>
      <c r="G15" s="129"/>
      <c r="H15" s="129"/>
      <c r="I15" s="129"/>
      <c r="J15" s="129"/>
      <c r="K15" s="129"/>
      <c r="L15" s="129"/>
      <c r="M15" s="182"/>
      <c r="N15" s="129"/>
      <c r="O15" s="129"/>
      <c r="P15" s="129"/>
      <c r="Q15" s="129">
        <v>2883540</v>
      </c>
      <c r="R15" s="129"/>
      <c r="S15" s="129"/>
      <c r="T15" s="126">
        <f t="shared" si="0"/>
        <v>2883540</v>
      </c>
    </row>
    <row r="16" spans="1:20">
      <c r="A16" s="248"/>
      <c r="B16" s="176" t="s">
        <v>161</v>
      </c>
      <c r="C16" s="129">
        <v>27977834</v>
      </c>
      <c r="D16" s="129">
        <v>27977834</v>
      </c>
      <c r="E16" s="131">
        <v>27977834</v>
      </c>
      <c r="F16" s="165"/>
      <c r="G16" s="129"/>
      <c r="H16" s="129"/>
      <c r="I16" s="129"/>
      <c r="J16" s="129"/>
      <c r="K16" s="129">
        <v>27977834</v>
      </c>
      <c r="L16" s="129"/>
      <c r="M16" s="182"/>
      <c r="N16" s="129"/>
      <c r="O16" s="129"/>
      <c r="P16" s="129"/>
      <c r="Q16" s="129"/>
      <c r="R16" s="129"/>
      <c r="S16" s="129"/>
      <c r="T16" s="126">
        <f>SUM(G16:K16,N16:S16)</f>
        <v>27977834</v>
      </c>
    </row>
    <row r="17" spans="1:22">
      <c r="A17" s="248"/>
      <c r="B17" s="176" t="s">
        <v>162</v>
      </c>
      <c r="C17" s="129">
        <v>14062400</v>
      </c>
      <c r="D17" s="129">
        <v>13949013.219999999</v>
      </c>
      <c r="E17" s="131">
        <v>21008400</v>
      </c>
      <c r="F17" s="193">
        <v>5</v>
      </c>
      <c r="G17" s="129"/>
      <c r="H17" s="129"/>
      <c r="I17" s="129"/>
      <c r="J17" s="129"/>
      <c r="K17" s="129"/>
      <c r="L17" s="129"/>
      <c r="M17" s="182"/>
      <c r="N17" s="129"/>
      <c r="O17" s="129"/>
      <c r="P17" s="129"/>
      <c r="Q17" s="129"/>
      <c r="R17" s="129">
        <v>21008400</v>
      </c>
      <c r="S17" s="129"/>
      <c r="T17" s="126">
        <f t="shared" si="0"/>
        <v>21008400</v>
      </c>
    </row>
    <row r="18" spans="1:22">
      <c r="A18" s="248"/>
      <c r="B18" s="176" t="s">
        <v>176</v>
      </c>
      <c r="C18" s="129">
        <v>1537000</v>
      </c>
      <c r="D18" s="129">
        <v>1537521</v>
      </c>
      <c r="E18" s="131"/>
      <c r="F18" s="165"/>
      <c r="G18" s="129"/>
      <c r="H18" s="129"/>
      <c r="I18" s="129"/>
      <c r="J18" s="129"/>
      <c r="K18" s="129"/>
      <c r="L18" s="129"/>
      <c r="M18" s="182"/>
      <c r="N18" s="129"/>
      <c r="O18" s="129"/>
      <c r="P18" s="129"/>
      <c r="Q18" s="129"/>
      <c r="R18" s="129"/>
      <c r="S18" s="129"/>
      <c r="T18" s="126"/>
    </row>
    <row r="19" spans="1:22">
      <c r="A19" s="206"/>
      <c r="B19" s="176" t="s">
        <v>177</v>
      </c>
      <c r="C19" s="129">
        <v>0</v>
      </c>
      <c r="D19" s="129"/>
      <c r="E19" s="131"/>
      <c r="F19" s="165"/>
      <c r="G19" s="129"/>
      <c r="H19" s="129"/>
      <c r="I19" s="129"/>
      <c r="J19" s="129"/>
      <c r="K19" s="129"/>
      <c r="L19" s="129"/>
      <c r="M19" s="182"/>
      <c r="N19" s="129"/>
      <c r="O19" s="129"/>
      <c r="P19" s="129"/>
      <c r="Q19" s="129"/>
      <c r="R19" s="129"/>
      <c r="S19" s="129"/>
      <c r="T19" s="126">
        <f>SUM(G19:K19,N19:S19)</f>
        <v>0</v>
      </c>
    </row>
    <row r="20" spans="1:22">
      <c r="A20" s="206"/>
      <c r="B20" s="177" t="s">
        <v>36</v>
      </c>
      <c r="C20" s="129">
        <v>81445441.092118606</v>
      </c>
      <c r="D20" s="129">
        <v>75674711.117300004</v>
      </c>
      <c r="E20" s="175">
        <v>64247271.060000002</v>
      </c>
      <c r="F20" s="193">
        <v>6</v>
      </c>
      <c r="G20" s="174"/>
      <c r="H20" s="174"/>
      <c r="I20" s="174"/>
      <c r="J20" s="174"/>
      <c r="K20" s="174"/>
      <c r="L20" s="174"/>
      <c r="M20" s="183"/>
      <c r="N20" s="174"/>
      <c r="O20" s="174">
        <v>150878.06</v>
      </c>
      <c r="P20" s="174">
        <v>31891349</v>
      </c>
      <c r="Q20" s="174"/>
      <c r="R20" s="174"/>
      <c r="S20" s="174">
        <v>32205044</v>
      </c>
      <c r="T20" s="126">
        <f>SUM(G20:K20,N20:S20)</f>
        <v>64247271.060000002</v>
      </c>
    </row>
    <row r="21" spans="1:22" ht="14.95" thickBot="1">
      <c r="A21" s="206"/>
      <c r="B21" s="98" t="s">
        <v>37</v>
      </c>
      <c r="C21" s="127">
        <f>SUM(C9:C20)</f>
        <v>1302141122.9182401</v>
      </c>
      <c r="D21" s="127">
        <f>SUM(D9:D20)</f>
        <v>1298308200.2310076</v>
      </c>
      <c r="E21" s="127">
        <f>SUM(E9:E20)</f>
        <v>1194031006.4400001</v>
      </c>
      <c r="F21" s="127"/>
      <c r="G21" s="127">
        <f t="shared" ref="G21:T21" si="1">SUM(G9:G20)</f>
        <v>16209243</v>
      </c>
      <c r="H21" s="127">
        <f t="shared" si="1"/>
        <v>183629136</v>
      </c>
      <c r="I21" s="127">
        <f>SUM(I9:I20)</f>
        <v>161160769</v>
      </c>
      <c r="J21" s="127">
        <f t="shared" si="1"/>
        <v>0</v>
      </c>
      <c r="K21" s="127">
        <f t="shared" si="1"/>
        <v>27977834</v>
      </c>
      <c r="L21" s="127">
        <f t="shared" si="1"/>
        <v>819530142</v>
      </c>
      <c r="M21" s="184">
        <f>SUM(M9:M20)</f>
        <v>-111265201</v>
      </c>
      <c r="N21" s="127">
        <f t="shared" si="1"/>
        <v>708264941</v>
      </c>
      <c r="O21" s="127">
        <f t="shared" si="1"/>
        <v>8800750.4400000013</v>
      </c>
      <c r="P21" s="127">
        <f t="shared" si="1"/>
        <v>31891349</v>
      </c>
      <c r="Q21" s="127">
        <f t="shared" si="1"/>
        <v>2883540</v>
      </c>
      <c r="R21" s="127">
        <f t="shared" si="1"/>
        <v>21008400</v>
      </c>
      <c r="S21" s="127">
        <f t="shared" si="1"/>
        <v>32205044</v>
      </c>
      <c r="T21" s="128">
        <f t="shared" si="1"/>
        <v>1194031006.4400001</v>
      </c>
      <c r="V21" s="181"/>
    </row>
    <row r="22" spans="1:22" s="46" customFormat="1">
      <c r="A22" s="55"/>
      <c r="B22" s="62" t="s">
        <v>0</v>
      </c>
      <c r="C22" s="71" t="s">
        <v>1</v>
      </c>
      <c r="D22" s="72" t="s">
        <v>2</v>
      </c>
      <c r="E22" s="62" t="s">
        <v>3</v>
      </c>
      <c r="F22" s="62" t="s">
        <v>4</v>
      </c>
      <c r="G22" s="210" t="s">
        <v>5</v>
      </c>
      <c r="H22" s="210"/>
      <c r="I22" s="210"/>
      <c r="J22" s="210"/>
      <c r="K22" s="210"/>
      <c r="L22" s="210"/>
      <c r="M22" s="210"/>
      <c r="N22" s="210"/>
      <c r="O22" s="210"/>
      <c r="P22" s="211"/>
      <c r="Q22"/>
      <c r="R22"/>
      <c r="S22"/>
      <c r="T22"/>
    </row>
    <row r="23" spans="1:22" s="46" customFormat="1" ht="14.45" customHeight="1">
      <c r="A23" s="224"/>
      <c r="B23" s="212" t="s">
        <v>75</v>
      </c>
      <c r="C23" s="212" t="s">
        <v>74</v>
      </c>
      <c r="D23" s="207" t="s">
        <v>124</v>
      </c>
      <c r="E23" s="207" t="s">
        <v>70</v>
      </c>
      <c r="F23" s="207" t="s">
        <v>73</v>
      </c>
      <c r="G23" s="208" t="s">
        <v>72</v>
      </c>
      <c r="H23" s="208"/>
      <c r="I23" s="208"/>
      <c r="J23" s="208"/>
      <c r="K23" s="208"/>
      <c r="L23" s="208"/>
      <c r="M23" s="208"/>
      <c r="N23" s="208"/>
      <c r="O23" s="208"/>
      <c r="P23" s="209"/>
      <c r="Q23" s="3"/>
      <c r="R23" s="3"/>
      <c r="S23" s="3"/>
      <c r="T23" s="3"/>
    </row>
    <row r="24" spans="1:22" s="46" customFormat="1" ht="14.45" customHeight="1">
      <c r="A24" s="224"/>
      <c r="B24" s="213"/>
      <c r="C24" s="213"/>
      <c r="D24" s="207"/>
      <c r="E24" s="207"/>
      <c r="F24" s="207"/>
      <c r="G24" s="68">
        <v>13</v>
      </c>
      <c r="H24" s="69">
        <v>14</v>
      </c>
      <c r="I24" s="69">
        <v>15</v>
      </c>
      <c r="J24" s="69">
        <v>16</v>
      </c>
      <c r="K24" s="69">
        <v>17</v>
      </c>
      <c r="L24" s="69">
        <v>18</v>
      </c>
      <c r="M24" s="69">
        <v>19</v>
      </c>
      <c r="N24" s="69">
        <v>20</v>
      </c>
      <c r="O24" s="69">
        <v>21</v>
      </c>
      <c r="P24" s="75">
        <v>22</v>
      </c>
      <c r="Q24" s="3"/>
      <c r="R24" s="3"/>
      <c r="S24" s="3"/>
      <c r="T24" s="3"/>
    </row>
    <row r="25" spans="1:22" s="46" customFormat="1" ht="100.2" customHeight="1">
      <c r="A25" s="224"/>
      <c r="B25" s="214"/>
      <c r="C25" s="214"/>
      <c r="D25" s="207"/>
      <c r="E25" s="207"/>
      <c r="F25" s="207"/>
      <c r="G25" s="189" t="s">
        <v>38</v>
      </c>
      <c r="H25" s="190" t="s">
        <v>39</v>
      </c>
      <c r="I25" s="190" t="s">
        <v>40</v>
      </c>
      <c r="J25" s="190" t="s">
        <v>41</v>
      </c>
      <c r="K25" s="190" t="s">
        <v>42</v>
      </c>
      <c r="L25" s="190" t="s">
        <v>43</v>
      </c>
      <c r="M25" s="190" t="s">
        <v>44</v>
      </c>
      <c r="N25" s="190" t="s">
        <v>11</v>
      </c>
      <c r="O25" s="190" t="s">
        <v>45</v>
      </c>
      <c r="P25" s="191" t="s">
        <v>46</v>
      </c>
      <c r="Q25" s="3"/>
      <c r="R25" s="3"/>
      <c r="S25" s="3"/>
      <c r="T25" s="3"/>
    </row>
    <row r="26" spans="1:22">
      <c r="A26" s="206"/>
      <c r="B26" s="178" t="s">
        <v>38</v>
      </c>
      <c r="C26" s="130">
        <v>18398300.690000001</v>
      </c>
      <c r="D26" s="130">
        <v>18398300.690000001</v>
      </c>
      <c r="E26" s="131">
        <v>14418316</v>
      </c>
      <c r="F26" s="193">
        <v>7</v>
      </c>
      <c r="G26" s="131">
        <v>14418316</v>
      </c>
      <c r="H26" s="134"/>
      <c r="I26" s="134"/>
      <c r="J26" s="134"/>
      <c r="K26" s="134"/>
      <c r="L26" s="134"/>
      <c r="M26" s="134"/>
      <c r="N26" s="134"/>
      <c r="O26" s="134"/>
      <c r="P26" s="132">
        <f t="shared" ref="P26:P35" si="2">SUM(G26:O26)</f>
        <v>14418316</v>
      </c>
    </row>
    <row r="27" spans="1:22">
      <c r="A27" s="206"/>
      <c r="B27" s="178" t="s">
        <v>163</v>
      </c>
      <c r="C27" s="130">
        <v>690657133.40241408</v>
      </c>
      <c r="D27" s="130">
        <v>694292458.38</v>
      </c>
      <c r="E27" s="131">
        <v>689545157</v>
      </c>
      <c r="F27" s="193">
        <v>7</v>
      </c>
      <c r="G27" s="130"/>
      <c r="H27" s="130">
        <v>289688937</v>
      </c>
      <c r="I27" s="130">
        <v>140663477</v>
      </c>
      <c r="J27" s="130">
        <v>259192743</v>
      </c>
      <c r="K27" s="130"/>
      <c r="L27" s="130"/>
      <c r="M27" s="130"/>
      <c r="N27" s="130"/>
      <c r="O27" s="130"/>
      <c r="P27" s="132">
        <f t="shared" si="2"/>
        <v>689545157</v>
      </c>
    </row>
    <row r="28" spans="1:22">
      <c r="A28" s="206"/>
      <c r="B28" s="178" t="s">
        <v>164</v>
      </c>
      <c r="C28" s="130">
        <v>26289169.162</v>
      </c>
      <c r="D28" s="130">
        <v>26289169.162</v>
      </c>
      <c r="E28" s="131">
        <v>25922000</v>
      </c>
      <c r="F28" s="193">
        <v>7</v>
      </c>
      <c r="G28" s="130"/>
      <c r="H28" s="130"/>
      <c r="I28" s="130"/>
      <c r="J28" s="130"/>
      <c r="K28" s="130"/>
      <c r="L28" s="130">
        <v>25922000</v>
      </c>
      <c r="M28" s="130"/>
      <c r="N28" s="130"/>
      <c r="O28" s="130"/>
      <c r="P28" s="132">
        <f t="shared" si="2"/>
        <v>25922000</v>
      </c>
    </row>
    <row r="29" spans="1:22">
      <c r="A29" s="206"/>
      <c r="B29" s="178" t="s">
        <v>165</v>
      </c>
      <c r="C29" s="130">
        <v>2408000</v>
      </c>
      <c r="D29" s="130">
        <v>2407694.38</v>
      </c>
      <c r="E29" s="131"/>
      <c r="F29" s="193"/>
      <c r="G29" s="130"/>
      <c r="H29" s="130"/>
      <c r="I29" s="130"/>
      <c r="J29" s="130"/>
      <c r="K29" s="130"/>
      <c r="L29" s="130"/>
      <c r="M29" s="130"/>
      <c r="N29" s="130"/>
      <c r="O29" s="130"/>
      <c r="P29" s="132">
        <f t="shared" si="2"/>
        <v>0</v>
      </c>
    </row>
    <row r="30" spans="1:22">
      <c r="A30" s="206"/>
      <c r="B30" s="178" t="s">
        <v>166</v>
      </c>
      <c r="C30" s="130"/>
      <c r="D30" s="130"/>
      <c r="E30" s="131"/>
      <c r="F30" s="194"/>
      <c r="G30" s="130"/>
      <c r="H30" s="130"/>
      <c r="I30" s="130"/>
      <c r="J30" s="130"/>
      <c r="K30" s="130"/>
      <c r="L30" s="130"/>
      <c r="M30" s="130"/>
      <c r="N30" s="130"/>
      <c r="O30" s="130"/>
      <c r="P30" s="132">
        <f t="shared" si="2"/>
        <v>0</v>
      </c>
    </row>
    <row r="31" spans="1:22">
      <c r="A31" s="206"/>
      <c r="B31" s="178" t="s">
        <v>11</v>
      </c>
      <c r="C31" s="130">
        <v>7952033</v>
      </c>
      <c r="D31" s="130">
        <v>1358911.5199999989</v>
      </c>
      <c r="E31" s="131">
        <v>14081569</v>
      </c>
      <c r="F31" s="193">
        <v>7</v>
      </c>
      <c r="G31" s="130"/>
      <c r="H31" s="130"/>
      <c r="I31" s="130"/>
      <c r="J31" s="130"/>
      <c r="K31" s="130"/>
      <c r="L31" s="130"/>
      <c r="M31" s="130">
        <v>4923814</v>
      </c>
      <c r="N31" s="130">
        <v>9157755</v>
      </c>
      <c r="O31" s="130"/>
      <c r="P31" s="132">
        <f t="shared" si="2"/>
        <v>14081569</v>
      </c>
    </row>
    <row r="32" spans="1:22">
      <c r="A32" s="206"/>
      <c r="B32" s="178" t="s">
        <v>167</v>
      </c>
      <c r="C32" s="130">
        <v>6362000</v>
      </c>
      <c r="D32" s="130">
        <v>6361989.2058121897</v>
      </c>
      <c r="E32" s="131"/>
      <c r="F32" s="193"/>
      <c r="G32" s="130"/>
      <c r="H32" s="130"/>
      <c r="I32" s="130"/>
      <c r="J32" s="130"/>
      <c r="K32" s="130"/>
      <c r="L32" s="130"/>
      <c r="M32" s="130"/>
      <c r="N32" s="130"/>
      <c r="O32" s="130"/>
      <c r="P32" s="132">
        <f t="shared" si="2"/>
        <v>0</v>
      </c>
    </row>
    <row r="33" spans="1:20">
      <c r="A33" s="206"/>
      <c r="B33" s="178" t="s">
        <v>168</v>
      </c>
      <c r="C33" s="130">
        <v>208368000</v>
      </c>
      <c r="D33" s="130">
        <v>208368000.168275</v>
      </c>
      <c r="E33" s="131">
        <v>220985050</v>
      </c>
      <c r="F33" s="193">
        <v>8</v>
      </c>
      <c r="G33" s="130"/>
      <c r="H33" s="130"/>
      <c r="I33" s="130"/>
      <c r="J33" s="130"/>
      <c r="K33" s="130"/>
      <c r="L33" s="130"/>
      <c r="M33" s="130"/>
      <c r="N33" s="130"/>
      <c r="O33" s="130">
        <v>220985050</v>
      </c>
      <c r="P33" s="132">
        <f t="shared" si="2"/>
        <v>220985050</v>
      </c>
    </row>
    <row r="34" spans="1:20">
      <c r="A34" s="206"/>
      <c r="B34" s="178"/>
      <c r="C34" s="130"/>
      <c r="D34" s="130"/>
      <c r="E34" s="131"/>
      <c r="F34" s="195"/>
      <c r="G34" s="130"/>
      <c r="H34" s="130"/>
      <c r="I34" s="130"/>
      <c r="J34" s="130"/>
      <c r="K34" s="130"/>
      <c r="L34" s="130"/>
      <c r="M34" s="130"/>
      <c r="N34" s="130"/>
      <c r="O34" s="130"/>
      <c r="P34" s="132">
        <f t="shared" si="2"/>
        <v>0</v>
      </c>
    </row>
    <row r="35" spans="1:20">
      <c r="A35" s="206"/>
      <c r="B35" s="23"/>
      <c r="C35" s="135"/>
      <c r="D35" s="130"/>
      <c r="E35" s="131"/>
      <c r="F35" s="195"/>
      <c r="G35" s="130"/>
      <c r="H35" s="130"/>
      <c r="I35" s="130"/>
      <c r="J35" s="130"/>
      <c r="K35" s="130"/>
      <c r="L35" s="130"/>
      <c r="M35" s="130"/>
      <c r="N35" s="130"/>
      <c r="O35" s="130"/>
      <c r="P35" s="132">
        <f t="shared" si="2"/>
        <v>0</v>
      </c>
    </row>
    <row r="36" spans="1:20" ht="14.95" thickBot="1">
      <c r="A36" s="206"/>
      <c r="B36" s="99" t="s">
        <v>46</v>
      </c>
      <c r="C36" s="127">
        <f>SUM(C26:C35)</f>
        <v>960434636.25441408</v>
      </c>
      <c r="D36" s="127">
        <f t="shared" ref="D36:P36" si="3">SUM(D26:D35)</f>
        <v>957476523.5060873</v>
      </c>
      <c r="E36" s="127">
        <f t="shared" si="3"/>
        <v>964952092</v>
      </c>
      <c r="F36" s="127"/>
      <c r="G36" s="127">
        <f t="shared" si="3"/>
        <v>14418316</v>
      </c>
      <c r="H36" s="127">
        <f t="shared" si="3"/>
        <v>289688937</v>
      </c>
      <c r="I36" s="127">
        <f t="shared" si="3"/>
        <v>140663477</v>
      </c>
      <c r="J36" s="127">
        <f t="shared" si="3"/>
        <v>259192743</v>
      </c>
      <c r="K36" s="127">
        <f t="shared" si="3"/>
        <v>0</v>
      </c>
      <c r="L36" s="127">
        <f t="shared" si="3"/>
        <v>25922000</v>
      </c>
      <c r="M36" s="127">
        <f t="shared" si="3"/>
        <v>4923814</v>
      </c>
      <c r="N36" s="127">
        <f t="shared" si="3"/>
        <v>9157755</v>
      </c>
      <c r="O36" s="127">
        <f t="shared" si="3"/>
        <v>220985050</v>
      </c>
      <c r="P36" s="128">
        <f t="shared" si="3"/>
        <v>964952092</v>
      </c>
    </row>
    <row r="37" spans="1:20" s="46" customFormat="1">
      <c r="A37" s="55"/>
      <c r="B37" s="62" t="s">
        <v>0</v>
      </c>
      <c r="C37" s="71" t="s">
        <v>1</v>
      </c>
      <c r="D37" s="72" t="s">
        <v>2</v>
      </c>
      <c r="E37" s="62" t="s">
        <v>3</v>
      </c>
      <c r="F37" s="62" t="s">
        <v>4</v>
      </c>
      <c r="G37" s="210" t="s">
        <v>5</v>
      </c>
      <c r="H37" s="210"/>
      <c r="I37" s="210"/>
      <c r="J37" s="210"/>
      <c r="K37" s="210"/>
      <c r="L37" s="210"/>
      <c r="M37" s="210"/>
      <c r="N37" s="211"/>
      <c r="O37"/>
      <c r="P37"/>
      <c r="Q37"/>
      <c r="R37"/>
      <c r="S37"/>
      <c r="T37"/>
    </row>
    <row r="38" spans="1:20" s="46" customFormat="1" ht="40.75" customHeight="1">
      <c r="A38" s="224"/>
      <c r="B38" s="212" t="s">
        <v>135</v>
      </c>
      <c r="C38" s="207" t="s">
        <v>74</v>
      </c>
      <c r="D38" s="207" t="s">
        <v>124</v>
      </c>
      <c r="E38" s="207" t="s">
        <v>70</v>
      </c>
      <c r="F38" s="207" t="s">
        <v>73</v>
      </c>
      <c r="G38" s="215" t="s">
        <v>72</v>
      </c>
      <c r="H38" s="216"/>
      <c r="I38" s="216"/>
      <c r="J38" s="216"/>
      <c r="K38" s="216"/>
      <c r="L38" s="216"/>
      <c r="M38" s="216"/>
      <c r="N38" s="217"/>
      <c r="O38"/>
      <c r="P38"/>
      <c r="Q38"/>
      <c r="R38"/>
      <c r="S38"/>
      <c r="T38"/>
    </row>
    <row r="39" spans="1:20" s="46" customFormat="1" ht="13.95" customHeight="1">
      <c r="A39" s="224"/>
      <c r="B39" s="213"/>
      <c r="C39" s="207"/>
      <c r="D39" s="207"/>
      <c r="E39" s="207"/>
      <c r="F39" s="207"/>
      <c r="G39" s="21">
        <v>23</v>
      </c>
      <c r="H39" s="21">
        <v>24</v>
      </c>
      <c r="I39" s="21">
        <v>25</v>
      </c>
      <c r="J39" s="21">
        <v>26</v>
      </c>
      <c r="K39" s="21">
        <v>27</v>
      </c>
      <c r="L39" s="21">
        <v>28</v>
      </c>
      <c r="M39" s="21">
        <v>29</v>
      </c>
      <c r="N39" s="74">
        <v>30</v>
      </c>
      <c r="O39" s="3"/>
      <c r="P39" s="70"/>
      <c r="Q39" s="70"/>
      <c r="R39" s="70"/>
      <c r="S39" s="3"/>
      <c r="T39" s="3"/>
    </row>
    <row r="40" spans="1:20" s="46" customFormat="1" ht="102.25" customHeight="1">
      <c r="A40" s="224"/>
      <c r="B40" s="214"/>
      <c r="C40" s="207"/>
      <c r="D40" s="207"/>
      <c r="E40" s="207"/>
      <c r="F40" s="207"/>
      <c r="G40" s="66" t="s">
        <v>47</v>
      </c>
      <c r="H40" s="66" t="s">
        <v>48</v>
      </c>
      <c r="I40" s="66" t="s">
        <v>49</v>
      </c>
      <c r="J40" s="66" t="s">
        <v>50</v>
      </c>
      <c r="K40" s="66" t="s">
        <v>51</v>
      </c>
      <c r="L40" s="66" t="s">
        <v>52</v>
      </c>
      <c r="M40" s="66" t="s">
        <v>6</v>
      </c>
      <c r="N40" s="73" t="s">
        <v>53</v>
      </c>
      <c r="O40" s="3"/>
      <c r="P40" s="70"/>
      <c r="Q40" s="70"/>
      <c r="R40" s="70"/>
      <c r="S40" s="3"/>
      <c r="T40" s="3"/>
    </row>
    <row r="41" spans="1:20">
      <c r="A41" s="206"/>
      <c r="B41" s="179" t="s">
        <v>169</v>
      </c>
      <c r="C41" s="136">
        <v>114430000</v>
      </c>
      <c r="D41" s="136">
        <v>114430000</v>
      </c>
      <c r="E41" s="131">
        <v>114430000</v>
      </c>
      <c r="F41" s="133"/>
      <c r="G41" s="131">
        <v>114430000</v>
      </c>
      <c r="H41" s="134"/>
      <c r="I41" s="134"/>
      <c r="J41" s="134"/>
      <c r="K41" s="134"/>
      <c r="L41" s="134"/>
      <c r="M41" s="134"/>
      <c r="N41" s="132">
        <f t="shared" ref="N41:N48" si="4">SUM(G41:M41)</f>
        <v>114430000</v>
      </c>
      <c r="P41" s="44"/>
      <c r="Q41" s="44"/>
      <c r="R41" s="44"/>
    </row>
    <row r="42" spans="1:20">
      <c r="A42" s="206"/>
      <c r="B42" s="179" t="s">
        <v>173</v>
      </c>
      <c r="C42" s="136">
        <v>13795195.170205109</v>
      </c>
      <c r="D42" s="136">
        <v>13795195.170205109</v>
      </c>
      <c r="E42" s="131">
        <v>0</v>
      </c>
      <c r="F42" s="192">
        <v>8</v>
      </c>
      <c r="G42" s="130"/>
      <c r="H42" s="130"/>
      <c r="I42" s="130"/>
      <c r="J42" s="130"/>
      <c r="K42" s="130"/>
      <c r="L42" s="130"/>
      <c r="M42" s="130"/>
      <c r="N42" s="132">
        <f t="shared" si="4"/>
        <v>0</v>
      </c>
    </row>
    <row r="43" spans="1:20">
      <c r="A43" s="206"/>
      <c r="B43" s="179" t="s">
        <v>170</v>
      </c>
      <c r="C43" s="130"/>
      <c r="D43" s="136"/>
      <c r="E43" s="131"/>
      <c r="F43" s="196"/>
      <c r="G43" s="130"/>
      <c r="H43" s="130"/>
      <c r="I43" s="130"/>
      <c r="J43" s="130"/>
      <c r="K43" s="130"/>
      <c r="L43" s="130"/>
      <c r="M43" s="130"/>
      <c r="N43" s="132">
        <f t="shared" si="4"/>
        <v>0</v>
      </c>
    </row>
    <row r="44" spans="1:20">
      <c r="A44" s="206"/>
      <c r="B44" s="178" t="s">
        <v>52</v>
      </c>
      <c r="C44" s="130">
        <v>213495986.5293752</v>
      </c>
      <c r="D44" s="136">
        <v>212606481.12077871</v>
      </c>
      <c r="E44" s="131">
        <v>114648914</v>
      </c>
      <c r="F44" s="192"/>
      <c r="G44" s="130"/>
      <c r="H44" s="130"/>
      <c r="I44" s="130"/>
      <c r="J44" s="130"/>
      <c r="K44" s="130">
        <v>7438034</v>
      </c>
      <c r="L44" s="130">
        <v>107210880</v>
      </c>
      <c r="M44" s="130"/>
      <c r="N44" s="132">
        <f t="shared" si="4"/>
        <v>114648914</v>
      </c>
    </row>
    <row r="45" spans="1:20">
      <c r="A45" s="206"/>
      <c r="B45" s="178" t="s">
        <v>171</v>
      </c>
      <c r="C45" s="130">
        <v>-14694.942844072255</v>
      </c>
      <c r="D45" s="130"/>
      <c r="E45" s="131"/>
      <c r="F45" s="130"/>
      <c r="G45" s="130"/>
      <c r="H45" s="130"/>
      <c r="I45" s="130"/>
      <c r="J45" s="130"/>
      <c r="K45" s="130"/>
      <c r="L45" s="130"/>
      <c r="M45" s="130"/>
      <c r="N45" s="132">
        <f t="shared" si="4"/>
        <v>0</v>
      </c>
    </row>
    <row r="46" spans="1:20">
      <c r="A46" s="206"/>
      <c r="B46" s="178"/>
      <c r="C46" s="136"/>
      <c r="D46" s="130"/>
      <c r="E46" s="131"/>
      <c r="F46" s="130"/>
      <c r="G46" s="130"/>
      <c r="H46" s="130"/>
      <c r="I46" s="130"/>
      <c r="J46" s="130"/>
      <c r="K46" s="130"/>
      <c r="L46" s="130"/>
      <c r="M46" s="130"/>
      <c r="N46" s="132">
        <f t="shared" si="4"/>
        <v>0</v>
      </c>
    </row>
    <row r="47" spans="1:20">
      <c r="A47" s="206"/>
      <c r="B47" s="5"/>
      <c r="C47" s="136"/>
      <c r="D47" s="130"/>
      <c r="E47" s="131"/>
      <c r="F47" s="130"/>
      <c r="G47" s="130"/>
      <c r="H47" s="130"/>
      <c r="I47" s="130"/>
      <c r="J47" s="130"/>
      <c r="K47" s="130"/>
      <c r="L47" s="130"/>
      <c r="M47" s="130"/>
      <c r="N47" s="132">
        <f t="shared" si="4"/>
        <v>0</v>
      </c>
    </row>
    <row r="48" spans="1:20">
      <c r="A48" s="206"/>
      <c r="B48" s="5"/>
      <c r="C48" s="135"/>
      <c r="D48" s="130"/>
      <c r="E48" s="131"/>
      <c r="F48" s="130"/>
      <c r="G48" s="130"/>
      <c r="H48" s="130"/>
      <c r="I48" s="130"/>
      <c r="J48" s="130"/>
      <c r="K48" s="137"/>
      <c r="L48" s="130"/>
      <c r="M48" s="130"/>
      <c r="N48" s="132">
        <f t="shared" si="4"/>
        <v>0</v>
      </c>
    </row>
    <row r="49" spans="1:20" ht="14.95" thickBot="1">
      <c r="A49" s="206"/>
      <c r="B49" s="99" t="s">
        <v>71</v>
      </c>
      <c r="C49" s="127">
        <f t="shared" ref="C49:N49" si="5">SUM(C41:C48)</f>
        <v>341706486.75673622</v>
      </c>
      <c r="D49" s="127">
        <f t="shared" si="5"/>
        <v>340831676.2909838</v>
      </c>
      <c r="E49" s="127">
        <f t="shared" si="5"/>
        <v>229078914</v>
      </c>
      <c r="F49" s="127"/>
      <c r="G49" s="127">
        <f t="shared" si="5"/>
        <v>114430000</v>
      </c>
      <c r="H49" s="127">
        <f t="shared" si="5"/>
        <v>0</v>
      </c>
      <c r="I49" s="127">
        <f t="shared" si="5"/>
        <v>0</v>
      </c>
      <c r="J49" s="127">
        <f t="shared" si="5"/>
        <v>0</v>
      </c>
      <c r="K49" s="127">
        <f t="shared" si="5"/>
        <v>7438034</v>
      </c>
      <c r="L49" s="127">
        <f t="shared" si="5"/>
        <v>107210880</v>
      </c>
      <c r="M49" s="127">
        <f t="shared" si="5"/>
        <v>0</v>
      </c>
      <c r="N49" s="128">
        <f t="shared" si="5"/>
        <v>229078914</v>
      </c>
    </row>
    <row r="51" spans="1:20">
      <c r="C51" s="247"/>
      <c r="D51" s="168"/>
      <c r="E51" s="168"/>
    </row>
    <row r="52" spans="1:20" s="4" customForma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s="4" customFormat="1" ht="55.2" customHeight="1">
      <c r="A53" s="43">
        <v>1</v>
      </c>
      <c r="B53" s="222" t="s">
        <v>183</v>
      </c>
      <c r="C53" s="222"/>
      <c r="D53" s="222"/>
      <c r="E53" s="22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46.2" customHeight="1">
      <c r="A54" s="19">
        <v>2</v>
      </c>
      <c r="B54" s="222" t="s">
        <v>184</v>
      </c>
      <c r="C54" s="222"/>
      <c r="D54" s="222"/>
      <c r="E54" s="222"/>
    </row>
    <row r="55" spans="1:20" ht="42.45" customHeight="1">
      <c r="A55" s="19">
        <v>3</v>
      </c>
      <c r="B55" s="222" t="s">
        <v>199</v>
      </c>
      <c r="C55" s="222"/>
      <c r="D55" s="222"/>
      <c r="E55" s="222"/>
    </row>
    <row r="56" spans="1:20" ht="91.7" customHeight="1">
      <c r="A56" s="19">
        <v>4</v>
      </c>
      <c r="B56" s="222" t="s">
        <v>198</v>
      </c>
      <c r="C56" s="222"/>
      <c r="D56" s="222"/>
      <c r="E56" s="222"/>
    </row>
    <row r="57" spans="1:20" ht="46.2" customHeight="1">
      <c r="A57" s="19">
        <v>5</v>
      </c>
      <c r="B57" s="222" t="s">
        <v>185</v>
      </c>
      <c r="C57" s="222"/>
      <c r="D57" s="222"/>
      <c r="E57" s="222"/>
    </row>
    <row r="58" spans="1:20" ht="72.7" customHeight="1">
      <c r="A58" s="19">
        <v>6</v>
      </c>
      <c r="B58" s="222" t="s">
        <v>186</v>
      </c>
      <c r="C58" s="222"/>
      <c r="D58" s="222"/>
      <c r="E58" s="222"/>
      <c r="P58" s="45"/>
    </row>
    <row r="59" spans="1:20" ht="50.95" customHeight="1">
      <c r="A59" s="19">
        <v>7</v>
      </c>
      <c r="B59" s="222" t="s">
        <v>200</v>
      </c>
      <c r="C59" s="222"/>
      <c r="D59" s="222"/>
      <c r="E59" s="222"/>
    </row>
    <row r="60" spans="1:20">
      <c r="A60" s="19">
        <v>8</v>
      </c>
      <c r="B60" s="222" t="s">
        <v>187</v>
      </c>
      <c r="C60" s="222"/>
      <c r="D60" s="222"/>
      <c r="E60" s="222"/>
    </row>
    <row r="62" spans="1:20">
      <c r="A62" s="15" t="s">
        <v>201</v>
      </c>
      <c r="B62" s="3" t="s">
        <v>202</v>
      </c>
    </row>
  </sheetData>
  <mergeCells count="32">
    <mergeCell ref="B57:E57"/>
    <mergeCell ref="B58:E58"/>
    <mergeCell ref="B59:E59"/>
    <mergeCell ref="B60:E60"/>
    <mergeCell ref="B53:E53"/>
    <mergeCell ref="B54:E54"/>
    <mergeCell ref="B55:E55"/>
    <mergeCell ref="B56:E56"/>
    <mergeCell ref="A6:A8"/>
    <mergeCell ref="A23:A25"/>
    <mergeCell ref="A38:A40"/>
    <mergeCell ref="B23:B25"/>
    <mergeCell ref="C23:C25"/>
    <mergeCell ref="D23:D25"/>
    <mergeCell ref="E23:E25"/>
    <mergeCell ref="G22:P22"/>
    <mergeCell ref="G5:T5"/>
    <mergeCell ref="B6:B8"/>
    <mergeCell ref="C6:C8"/>
    <mergeCell ref="D6:D8"/>
    <mergeCell ref="E6:E8"/>
    <mergeCell ref="F6:F8"/>
    <mergeCell ref="G6:T6"/>
    <mergeCell ref="F23:F25"/>
    <mergeCell ref="G23:P23"/>
    <mergeCell ref="G37:N37"/>
    <mergeCell ref="B38:B40"/>
    <mergeCell ref="C38:C40"/>
    <mergeCell ref="D38:D40"/>
    <mergeCell ref="E38:E40"/>
    <mergeCell ref="F38:F40"/>
    <mergeCell ref="G38:N38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C5" sqref="C5:C6"/>
    </sheetView>
  </sheetViews>
  <sheetFormatPr defaultRowHeight="14.3"/>
  <cols>
    <col min="1" max="1" width="10.375" style="46" bestFit="1" customWidth="1"/>
    <col min="2" max="2" width="51.25" style="3" customWidth="1"/>
    <col min="3" max="3" width="31.375" style="3" bestFit="1" customWidth="1"/>
    <col min="4" max="5" width="14.375" style="3" bestFit="1" customWidth="1"/>
    <col min="6" max="6" width="21.625" style="3" customWidth="1"/>
    <col min="7" max="7" width="12" style="3" bestFit="1" customWidth="1"/>
    <col min="8" max="8" width="31.875" style="3" customWidth="1"/>
    <col min="9" max="9" width="14.125" customWidth="1"/>
  </cols>
  <sheetData>
    <row r="1" spans="1:8" ht="16.3">
      <c r="A1" s="7" t="s">
        <v>54</v>
      </c>
      <c r="B1" s="202" t="s">
        <v>196</v>
      </c>
    </row>
    <row r="2" spans="1:8">
      <c r="A2" s="10" t="s">
        <v>55</v>
      </c>
      <c r="B2" s="203">
        <v>43100</v>
      </c>
      <c r="C2" s="10"/>
      <c r="D2" s="10"/>
      <c r="E2" s="10"/>
      <c r="F2" s="10"/>
      <c r="G2" s="10"/>
      <c r="H2" s="10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 ht="14.95" thickBot="1">
      <c r="A4" s="122" t="s">
        <v>143</v>
      </c>
      <c r="B4" s="16" t="s">
        <v>87</v>
      </c>
    </row>
    <row r="5" spans="1:8" ht="14.45" customHeight="1">
      <c r="A5" s="230"/>
      <c r="B5" s="225" t="s">
        <v>86</v>
      </c>
      <c r="C5" s="227" t="s">
        <v>120</v>
      </c>
      <c r="D5" s="225" t="s">
        <v>85</v>
      </c>
      <c r="E5" s="225"/>
      <c r="F5" s="225"/>
      <c r="G5" s="225"/>
      <c r="H5" s="228" t="s">
        <v>84</v>
      </c>
    </row>
    <row r="6" spans="1:8" ht="54.35">
      <c r="A6" s="231"/>
      <c r="B6" s="226"/>
      <c r="C6" s="212"/>
      <c r="D6" s="14" t="s">
        <v>83</v>
      </c>
      <c r="E6" s="14" t="s">
        <v>82</v>
      </c>
      <c r="F6" s="14" t="s">
        <v>81</v>
      </c>
      <c r="G6" s="14" t="s">
        <v>80</v>
      </c>
      <c r="H6" s="229"/>
    </row>
    <row r="7" spans="1:8">
      <c r="A7" s="76">
        <v>1</v>
      </c>
      <c r="B7" s="47" t="s">
        <v>178</v>
      </c>
      <c r="C7" s="187" t="s">
        <v>79</v>
      </c>
      <c r="D7" s="5"/>
      <c r="E7" s="5"/>
      <c r="F7" s="40" t="s">
        <v>78</v>
      </c>
      <c r="H7" s="39" t="s">
        <v>180</v>
      </c>
    </row>
    <row r="8" spans="1:8">
      <c r="A8" s="77">
        <v>2</v>
      </c>
      <c r="B8" s="47" t="s">
        <v>179</v>
      </c>
      <c r="C8" s="186" t="s">
        <v>79</v>
      </c>
      <c r="D8" s="5"/>
      <c r="E8" s="5"/>
      <c r="F8" s="40" t="s">
        <v>78</v>
      </c>
      <c r="G8" s="40"/>
      <c r="H8" s="39" t="s">
        <v>181</v>
      </c>
    </row>
    <row r="9" spans="1:8">
      <c r="A9" s="76">
        <v>3</v>
      </c>
      <c r="B9" s="47" t="s">
        <v>188</v>
      </c>
      <c r="C9" s="40" t="s">
        <v>192</v>
      </c>
      <c r="D9" s="5"/>
      <c r="E9" s="5"/>
      <c r="F9" s="40"/>
      <c r="G9" s="40" t="s">
        <v>78</v>
      </c>
      <c r="H9" s="39" t="s">
        <v>190</v>
      </c>
    </row>
    <row r="10" spans="1:8">
      <c r="A10" s="77">
        <v>4</v>
      </c>
      <c r="B10" s="47" t="s">
        <v>189</v>
      </c>
      <c r="C10" s="40" t="s">
        <v>192</v>
      </c>
      <c r="D10" s="5"/>
      <c r="E10" s="5"/>
      <c r="F10" s="40"/>
      <c r="G10" s="40" t="s">
        <v>78</v>
      </c>
      <c r="H10" s="39" t="s">
        <v>191</v>
      </c>
    </row>
    <row r="11" spans="1:8">
      <c r="A11" s="197">
        <v>5</v>
      </c>
      <c r="B11" s="198" t="s">
        <v>193</v>
      </c>
      <c r="C11" s="40" t="s">
        <v>79</v>
      </c>
      <c r="D11" s="199"/>
      <c r="E11" s="199"/>
      <c r="F11" s="40"/>
      <c r="G11" s="40" t="s">
        <v>78</v>
      </c>
      <c r="H11" s="200" t="s">
        <v>195</v>
      </c>
    </row>
    <row r="12" spans="1:8">
      <c r="A12" s="77">
        <v>6</v>
      </c>
      <c r="B12" s="47" t="s">
        <v>194</v>
      </c>
      <c r="C12" s="40" t="s">
        <v>79</v>
      </c>
      <c r="D12" s="5"/>
      <c r="E12" s="5"/>
      <c r="F12" s="40"/>
      <c r="G12" s="40" t="s">
        <v>78</v>
      </c>
      <c r="H12" s="39" t="s">
        <v>197</v>
      </c>
    </row>
    <row r="13" spans="1:8">
      <c r="A13" s="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="115" zoomScaleNormal="115" workbookViewId="0">
      <selection activeCell="C6" sqref="C6:E9"/>
    </sheetView>
  </sheetViews>
  <sheetFormatPr defaultColWidth="9.125" defaultRowHeight="13.6"/>
  <cols>
    <col min="1" max="1" width="10.375" style="3" bestFit="1" customWidth="1"/>
    <col min="2" max="2" width="70.125" style="3" customWidth="1"/>
    <col min="3" max="5" width="10.625" style="3" customWidth="1"/>
    <col min="6" max="16384" width="9.125" style="3"/>
  </cols>
  <sheetData>
    <row r="1" spans="1:12" ht="16.3">
      <c r="A1" s="120" t="s">
        <v>54</v>
      </c>
      <c r="B1" s="202" t="s">
        <v>196</v>
      </c>
    </row>
    <row r="2" spans="1:12">
      <c r="A2" s="120" t="s">
        <v>55</v>
      </c>
      <c r="B2" s="203">
        <v>43100</v>
      </c>
    </row>
    <row r="3" spans="1:12">
      <c r="A3" s="70"/>
      <c r="B3" s="120"/>
    </row>
    <row r="4" spans="1:12" ht="14.3" thickBot="1">
      <c r="A4" s="121" t="s">
        <v>144</v>
      </c>
      <c r="B4" s="48" t="s">
        <v>129</v>
      </c>
      <c r="C4" s="27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19"/>
      <c r="B5" s="60"/>
      <c r="C5" s="63">
        <v>2017</v>
      </c>
      <c r="D5" s="63">
        <v>2016</v>
      </c>
      <c r="E5" s="64">
        <v>2015</v>
      </c>
      <c r="F5" s="8"/>
    </row>
    <row r="6" spans="1:12">
      <c r="A6" s="22">
        <v>1</v>
      </c>
      <c r="B6" s="5" t="s">
        <v>10</v>
      </c>
      <c r="C6" s="130">
        <v>146664.5</v>
      </c>
      <c r="D6" s="130">
        <v>12885.08</v>
      </c>
      <c r="E6" s="138">
        <v>1426.73</v>
      </c>
      <c r="F6" s="8"/>
    </row>
    <row r="7" spans="1:12">
      <c r="A7" s="22">
        <v>2</v>
      </c>
      <c r="B7" s="26" t="s">
        <v>111</v>
      </c>
      <c r="C7" s="130">
        <v>143250</v>
      </c>
      <c r="D7" s="130">
        <v>0</v>
      </c>
      <c r="E7" s="138">
        <v>0</v>
      </c>
      <c r="F7" s="8"/>
    </row>
    <row r="8" spans="1:12">
      <c r="A8" s="22">
        <v>3</v>
      </c>
      <c r="B8" s="5" t="s">
        <v>125</v>
      </c>
      <c r="C8" s="130">
        <v>1</v>
      </c>
      <c r="D8" s="130">
        <v>0</v>
      </c>
      <c r="E8" s="138">
        <v>0</v>
      </c>
    </row>
    <row r="9" spans="1:12" ht="14.3" thickBot="1">
      <c r="A9" s="61">
        <v>4</v>
      </c>
      <c r="B9" s="58" t="s">
        <v>104</v>
      </c>
      <c r="C9" s="139">
        <v>146333.29999999999</v>
      </c>
      <c r="D9" s="139">
        <v>10721.882648000001</v>
      </c>
      <c r="E9" s="140">
        <v>1426.73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="115" zoomScaleNormal="115" workbookViewId="0">
      <selection activeCell="C10" sqref="C10:E10"/>
    </sheetView>
  </sheetViews>
  <sheetFormatPr defaultColWidth="9.125" defaultRowHeight="13.6"/>
  <cols>
    <col min="1" max="1" width="10.375" style="3" customWidth="1"/>
    <col min="2" max="2" width="52.375" style="3" customWidth="1"/>
    <col min="3" max="4" width="10.375" style="3" bestFit="1" customWidth="1"/>
    <col min="5" max="5" width="11.375" style="3" bestFit="1" customWidth="1"/>
    <col min="6" max="6" width="24.125" style="3" customWidth="1"/>
    <col min="7" max="7" width="27.375" style="3" customWidth="1"/>
    <col min="8" max="16384" width="9.125" style="3"/>
  </cols>
  <sheetData>
    <row r="1" spans="1:8" ht="16.3">
      <c r="A1" s="3" t="s">
        <v>54</v>
      </c>
      <c r="B1" s="202" t="s">
        <v>196</v>
      </c>
    </row>
    <row r="2" spans="1:8">
      <c r="A2" s="8" t="s">
        <v>55</v>
      </c>
      <c r="B2" s="203">
        <v>43100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4.3" thickBot="1">
      <c r="A4" s="121" t="s">
        <v>145</v>
      </c>
      <c r="B4" s="49" t="s">
        <v>112</v>
      </c>
      <c r="F4" s="8"/>
      <c r="G4" s="8"/>
      <c r="H4" s="8"/>
    </row>
    <row r="5" spans="1:8">
      <c r="A5" s="78"/>
      <c r="B5" s="60"/>
      <c r="C5" s="63" t="s">
        <v>0</v>
      </c>
      <c r="D5" s="63" t="s">
        <v>1</v>
      </c>
      <c r="E5" s="63" t="s">
        <v>2</v>
      </c>
      <c r="F5" s="63" t="s">
        <v>3</v>
      </c>
      <c r="G5" s="64" t="s">
        <v>4</v>
      </c>
      <c r="H5" s="8"/>
    </row>
    <row r="6" spans="1:8" s="11" customFormat="1" ht="81.55">
      <c r="A6" s="100"/>
      <c r="B6" s="23"/>
      <c r="C6" s="185">
        <v>2017</v>
      </c>
      <c r="D6" s="185">
        <v>2016</v>
      </c>
      <c r="E6" s="185">
        <v>2015</v>
      </c>
      <c r="F6" s="69" t="s">
        <v>121</v>
      </c>
      <c r="G6" s="102" t="s">
        <v>122</v>
      </c>
      <c r="H6" s="101"/>
    </row>
    <row r="7" spans="1:8">
      <c r="A7" s="79">
        <v>1</v>
      </c>
      <c r="B7" s="5" t="s">
        <v>56</v>
      </c>
      <c r="C7" s="130">
        <v>54853220</v>
      </c>
      <c r="D7" s="130">
        <v>69619758</v>
      </c>
      <c r="E7" s="130">
        <v>80642732</v>
      </c>
      <c r="F7" s="232"/>
      <c r="G7" s="233"/>
      <c r="H7" s="8"/>
    </row>
    <row r="8" spans="1:8">
      <c r="A8" s="79">
        <v>2</v>
      </c>
      <c r="B8" s="50" t="s">
        <v>12</v>
      </c>
      <c r="C8" s="130">
        <v>25565807</v>
      </c>
      <c r="D8" s="130">
        <v>27270448</v>
      </c>
      <c r="E8" s="130">
        <v>24285085</v>
      </c>
      <c r="F8" s="234"/>
      <c r="G8" s="235"/>
    </row>
    <row r="9" spans="1:8">
      <c r="A9" s="79">
        <v>3</v>
      </c>
      <c r="B9" s="51" t="s">
        <v>126</v>
      </c>
      <c r="C9" s="130">
        <v>7580</v>
      </c>
      <c r="D9" s="130">
        <v>6118</v>
      </c>
      <c r="E9" s="130">
        <v>-23181</v>
      </c>
      <c r="F9" s="236"/>
      <c r="G9" s="237"/>
    </row>
    <row r="10" spans="1:8" ht="14.3" thickBot="1">
      <c r="A10" s="80">
        <v>4</v>
      </c>
      <c r="B10" s="81" t="s">
        <v>57</v>
      </c>
      <c r="C10" s="139">
        <f>C7+C8-C9</f>
        <v>80411447</v>
      </c>
      <c r="D10" s="139">
        <f t="shared" ref="D10:E10" si="0">D7+D8-D9</f>
        <v>96884088</v>
      </c>
      <c r="E10" s="139">
        <f t="shared" si="0"/>
        <v>104950998</v>
      </c>
      <c r="F10" s="141">
        <f>SUMIF(C10:E10, "&gt;=0",C10:E10)/3</f>
        <v>94082177.666666672</v>
      </c>
      <c r="G10" s="142">
        <f>F10*15%/8%</f>
        <v>176404083.125</v>
      </c>
    </row>
    <row r="11" spans="1:8">
      <c r="A11" s="24"/>
      <c r="B11" s="8"/>
      <c r="C11" s="8"/>
      <c r="D11" s="8"/>
      <c r="E11" s="8"/>
      <c r="F11" s="168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25"/>
  <sheetViews>
    <sheetView zoomScale="115" zoomScaleNormal="115" workbookViewId="0">
      <selection activeCell="D22" sqref="D22"/>
    </sheetView>
  </sheetViews>
  <sheetFormatPr defaultColWidth="9.125" defaultRowHeight="13.6"/>
  <cols>
    <col min="1" max="1" width="10.375" style="28" bestFit="1" customWidth="1"/>
    <col min="2" max="2" width="16.375" style="3" customWidth="1"/>
    <col min="3" max="3" width="42.875" style="3" customWidth="1"/>
    <col min="4" max="5" width="33.375" style="3" customWidth="1"/>
    <col min="6" max="6" width="38.875" style="3" customWidth="1"/>
    <col min="7" max="16384" width="9.125" style="3"/>
  </cols>
  <sheetData>
    <row r="1" spans="1:11" ht="32.6">
      <c r="A1" s="2" t="s">
        <v>54</v>
      </c>
      <c r="B1" s="202" t="s">
        <v>196</v>
      </c>
    </row>
    <row r="2" spans="1:11">
      <c r="A2" s="2" t="s">
        <v>55</v>
      </c>
      <c r="B2" s="203">
        <v>43100</v>
      </c>
    </row>
    <row r="3" spans="1:11">
      <c r="A3" s="2"/>
    </row>
    <row r="4" spans="1:11" ht="14.3" thickBot="1">
      <c r="A4" s="121" t="s">
        <v>146</v>
      </c>
      <c r="B4" s="29" t="s">
        <v>154</v>
      </c>
      <c r="D4" s="13"/>
      <c r="E4" s="13"/>
      <c r="F4" s="13"/>
    </row>
    <row r="5" spans="1:11" s="9" customFormat="1" ht="29.9">
      <c r="A5" s="82"/>
      <c r="B5" s="83"/>
      <c r="C5" s="83"/>
      <c r="D5" s="38" t="s">
        <v>137</v>
      </c>
      <c r="E5" s="38" t="s">
        <v>138</v>
      </c>
      <c r="F5" s="37" t="s">
        <v>105</v>
      </c>
    </row>
    <row r="6" spans="1:11" ht="14.95" customHeight="1">
      <c r="A6" s="84">
        <v>1</v>
      </c>
      <c r="B6" s="238" t="s">
        <v>18</v>
      </c>
      <c r="C6" s="17" t="s">
        <v>15</v>
      </c>
      <c r="D6" s="149">
        <v>5</v>
      </c>
      <c r="E6" s="149"/>
      <c r="F6" s="150"/>
    </row>
    <row r="7" spans="1:11" ht="14.95" customHeight="1">
      <c r="A7" s="84">
        <v>2</v>
      </c>
      <c r="B7" s="238"/>
      <c r="C7" s="17" t="s">
        <v>110</v>
      </c>
      <c r="D7" s="143">
        <f>D8+D10+D12</f>
        <v>599032.86</v>
      </c>
      <c r="E7" s="143">
        <f>E8+E10+E12</f>
        <v>0</v>
      </c>
      <c r="F7" s="144">
        <f>F8+F10+F12</f>
        <v>0</v>
      </c>
    </row>
    <row r="8" spans="1:11" ht="14.95" customHeight="1">
      <c r="A8" s="84">
        <v>3</v>
      </c>
      <c r="B8" s="238"/>
      <c r="C8" s="30" t="s">
        <v>106</v>
      </c>
      <c r="D8" s="149">
        <v>590032.86</v>
      </c>
      <c r="E8" s="149"/>
      <c r="F8" s="150"/>
      <c r="G8" s="8"/>
      <c r="H8" s="8"/>
      <c r="K8" s="168"/>
    </row>
    <row r="9" spans="1:11" ht="14.95" customHeight="1">
      <c r="A9" s="85">
        <v>4</v>
      </c>
      <c r="B9" s="238"/>
      <c r="C9" s="31" t="s">
        <v>16</v>
      </c>
      <c r="D9" s="149"/>
      <c r="E9" s="149"/>
      <c r="F9" s="150"/>
      <c r="G9" s="8"/>
      <c r="H9" s="8"/>
    </row>
    <row r="10" spans="1:11" ht="30.25" customHeight="1">
      <c r="A10" s="85">
        <v>5</v>
      </c>
      <c r="B10" s="238"/>
      <c r="C10" s="30" t="s">
        <v>17</v>
      </c>
      <c r="D10" s="149"/>
      <c r="E10" s="149"/>
      <c r="F10" s="150"/>
    </row>
    <row r="11" spans="1:11" ht="14.95" customHeight="1">
      <c r="A11" s="85">
        <v>6</v>
      </c>
      <c r="B11" s="238"/>
      <c r="C11" s="31" t="s">
        <v>16</v>
      </c>
      <c r="D11" s="149"/>
      <c r="E11" s="149"/>
      <c r="F11" s="150"/>
    </row>
    <row r="12" spans="1:11" ht="14.95" customHeight="1">
      <c r="A12" s="85">
        <v>7</v>
      </c>
      <c r="B12" s="238"/>
      <c r="C12" s="30" t="s">
        <v>128</v>
      </c>
      <c r="D12" s="149">
        <v>9000</v>
      </c>
      <c r="E12" s="149"/>
      <c r="F12" s="150"/>
    </row>
    <row r="13" spans="1:11" ht="14.95" customHeight="1">
      <c r="A13" s="85">
        <v>8</v>
      </c>
      <c r="B13" s="238"/>
      <c r="C13" s="31" t="s">
        <v>16</v>
      </c>
      <c r="D13" s="149"/>
      <c r="E13" s="149"/>
      <c r="F13" s="150"/>
    </row>
    <row r="14" spans="1:11" ht="14.95" customHeight="1">
      <c r="A14" s="85">
        <v>9</v>
      </c>
      <c r="B14" s="238" t="s">
        <v>139</v>
      </c>
      <c r="C14" s="17" t="s">
        <v>15</v>
      </c>
      <c r="D14" s="151"/>
      <c r="E14" s="151"/>
      <c r="F14" s="152"/>
      <c r="I14" s="18"/>
    </row>
    <row r="15" spans="1:11" ht="14.95" customHeight="1">
      <c r="A15" s="85">
        <v>10</v>
      </c>
      <c r="B15" s="238"/>
      <c r="C15" s="17" t="s">
        <v>140</v>
      </c>
      <c r="D15" s="145">
        <f>D16+D18+D20</f>
        <v>45875</v>
      </c>
      <c r="E15" s="145">
        <f>E16+E18+E20</f>
        <v>0</v>
      </c>
      <c r="F15" s="146">
        <f>F16+F18+F20</f>
        <v>0</v>
      </c>
    </row>
    <row r="16" spans="1:11" ht="14.95" customHeight="1">
      <c r="A16" s="85">
        <v>11</v>
      </c>
      <c r="B16" s="238"/>
      <c r="C16" s="30" t="s">
        <v>107</v>
      </c>
      <c r="D16" s="188">
        <v>45875</v>
      </c>
      <c r="E16" s="151"/>
      <c r="F16" s="152"/>
      <c r="I16" s="168"/>
    </row>
    <row r="17" spans="1:6" ht="14.95" customHeight="1">
      <c r="A17" s="85">
        <v>12</v>
      </c>
      <c r="B17" s="238"/>
      <c r="C17" s="31" t="s">
        <v>16</v>
      </c>
      <c r="D17" s="149"/>
      <c r="E17" s="149"/>
      <c r="F17" s="150"/>
    </row>
    <row r="18" spans="1:6" ht="30.25" customHeight="1">
      <c r="A18" s="85">
        <v>13</v>
      </c>
      <c r="B18" s="238"/>
      <c r="C18" s="30" t="s">
        <v>17</v>
      </c>
      <c r="D18" s="151"/>
      <c r="E18" s="151"/>
      <c r="F18" s="152"/>
    </row>
    <row r="19" spans="1:6" ht="14.95" customHeight="1">
      <c r="A19" s="85">
        <v>14</v>
      </c>
      <c r="B19" s="238"/>
      <c r="C19" s="31" t="s">
        <v>16</v>
      </c>
      <c r="D19" s="151"/>
      <c r="E19" s="151"/>
      <c r="F19" s="152"/>
    </row>
    <row r="20" spans="1:6" ht="14.95" customHeight="1">
      <c r="A20" s="85">
        <v>15</v>
      </c>
      <c r="B20" s="238"/>
      <c r="C20" s="30" t="s">
        <v>128</v>
      </c>
      <c r="D20" s="151"/>
      <c r="E20" s="151"/>
      <c r="F20" s="152"/>
    </row>
    <row r="21" spans="1:6" ht="14.95" customHeight="1">
      <c r="A21" s="85">
        <v>16</v>
      </c>
      <c r="B21" s="238"/>
      <c r="C21" s="31" t="s">
        <v>16</v>
      </c>
      <c r="D21" s="151"/>
      <c r="E21" s="151"/>
      <c r="F21" s="152"/>
    </row>
    <row r="22" spans="1:6" ht="14.95" customHeight="1" thickBot="1">
      <c r="A22" s="86">
        <v>17</v>
      </c>
      <c r="B22" s="239" t="s">
        <v>109</v>
      </c>
      <c r="C22" s="239"/>
      <c r="D22" s="147">
        <f>D7+D15</f>
        <v>644907.86</v>
      </c>
      <c r="E22" s="147">
        <f>E7+E15</f>
        <v>0</v>
      </c>
      <c r="F22" s="148">
        <f>F7+F15</f>
        <v>0</v>
      </c>
    </row>
    <row r="25" spans="1:6">
      <c r="D25" s="168"/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/>
  </sheetViews>
  <sheetFormatPr defaultColWidth="9.125" defaultRowHeight="13.6"/>
  <cols>
    <col min="1" max="1" width="35.125" style="3" customWidth="1"/>
    <col min="2" max="2" width="45.875" style="3" customWidth="1"/>
    <col min="3" max="4" width="29.375" style="3" customWidth="1"/>
    <col min="5" max="5" width="28.375" style="3" customWidth="1"/>
    <col min="6" max="6" width="14" style="3" bestFit="1" customWidth="1"/>
    <col min="7" max="7" width="14.625" style="3" customWidth="1"/>
    <col min="8" max="8" width="26.375" style="3" customWidth="1"/>
    <col min="9" max="9" width="16.125" style="3" bestFit="1" customWidth="1"/>
    <col min="10" max="10" width="14" style="3" bestFit="1" customWidth="1"/>
    <col min="11" max="11" width="14.625" style="3" customWidth="1"/>
    <col min="12" max="12" width="26.875" style="3" customWidth="1"/>
    <col min="13" max="16384" width="9.125" style="3"/>
  </cols>
  <sheetData>
    <row r="1" spans="1:12" ht="16.3">
      <c r="A1" s="3" t="s">
        <v>54</v>
      </c>
      <c r="B1" s="202" t="s">
        <v>196</v>
      </c>
    </row>
    <row r="2" spans="1:12">
      <c r="A2" s="3" t="s">
        <v>55</v>
      </c>
      <c r="B2" s="203">
        <v>43100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3" thickBot="1">
      <c r="A4" s="121" t="s">
        <v>147</v>
      </c>
      <c r="B4" s="32" t="s">
        <v>113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9.9">
      <c r="A5" s="25"/>
      <c r="B5" s="60"/>
      <c r="C5" s="105" t="s">
        <v>137</v>
      </c>
      <c r="D5" s="105" t="s">
        <v>138</v>
      </c>
      <c r="E5" s="106" t="s">
        <v>116</v>
      </c>
      <c r="F5" s="33"/>
      <c r="G5" s="33"/>
      <c r="H5" s="33"/>
      <c r="I5" s="33"/>
      <c r="J5" s="33"/>
      <c r="K5" s="33"/>
      <c r="L5" s="33"/>
    </row>
    <row r="6" spans="1:12">
      <c r="A6" s="240" t="s">
        <v>19</v>
      </c>
      <c r="B6" s="108" t="s">
        <v>15</v>
      </c>
      <c r="C6" s="130"/>
      <c r="D6" s="130"/>
      <c r="E6" s="138"/>
      <c r="F6" s="33"/>
      <c r="G6" s="33"/>
      <c r="H6" s="33"/>
      <c r="I6" s="33"/>
      <c r="J6" s="33"/>
      <c r="K6" s="33"/>
      <c r="L6" s="33"/>
    </row>
    <row r="7" spans="1:12" ht="14.95">
      <c r="A7" s="240"/>
      <c r="B7" s="107" t="s">
        <v>108</v>
      </c>
      <c r="C7" s="130"/>
      <c r="D7" s="130"/>
      <c r="E7" s="138"/>
      <c r="F7" s="33"/>
      <c r="G7" s="33"/>
      <c r="H7" s="33"/>
      <c r="I7" s="33"/>
      <c r="J7" s="33"/>
      <c r="K7" s="33"/>
      <c r="L7" s="33"/>
    </row>
    <row r="8" spans="1:12" ht="14.95">
      <c r="A8" s="240" t="s">
        <v>69</v>
      </c>
      <c r="B8" s="107" t="s">
        <v>15</v>
      </c>
      <c r="C8" s="130"/>
      <c r="D8" s="130"/>
      <c r="E8" s="138"/>
      <c r="F8" s="33"/>
      <c r="G8" s="33"/>
      <c r="H8" s="33"/>
      <c r="I8" s="33"/>
      <c r="J8" s="33"/>
      <c r="K8" s="33"/>
      <c r="L8" s="33"/>
    </row>
    <row r="9" spans="1:12" ht="14.95">
      <c r="A9" s="240"/>
      <c r="B9" s="107" t="s">
        <v>13</v>
      </c>
      <c r="C9" s="153">
        <f>C10+C11+C12+C13</f>
        <v>0</v>
      </c>
      <c r="D9" s="153">
        <f>D10+D11+D12+D13</f>
        <v>0</v>
      </c>
      <c r="E9" s="153">
        <f>E10+E11+E12+E13</f>
        <v>0</v>
      </c>
      <c r="F9" s="33"/>
      <c r="G9" s="33"/>
      <c r="H9" s="33"/>
      <c r="I9" s="33"/>
      <c r="J9" s="33"/>
      <c r="K9" s="33"/>
      <c r="L9" s="33"/>
    </row>
    <row r="10" spans="1:12" ht="14.95">
      <c r="A10" s="240"/>
      <c r="B10" s="109" t="s">
        <v>20</v>
      </c>
      <c r="C10" s="130"/>
      <c r="D10" s="130"/>
      <c r="E10" s="138"/>
      <c r="F10" s="33"/>
      <c r="G10" s="33"/>
      <c r="H10" s="33"/>
      <c r="I10" s="33"/>
      <c r="J10" s="33"/>
      <c r="K10" s="33"/>
      <c r="L10" s="33"/>
    </row>
    <row r="11" spans="1:12" ht="14.95">
      <c r="A11" s="240"/>
      <c r="B11" s="109" t="s">
        <v>132</v>
      </c>
      <c r="C11" s="130"/>
      <c r="D11" s="130"/>
      <c r="E11" s="138"/>
      <c r="F11" s="33"/>
      <c r="G11" s="33"/>
      <c r="H11" s="33"/>
      <c r="I11" s="33"/>
      <c r="J11" s="33"/>
      <c r="K11" s="33"/>
      <c r="L11" s="33"/>
    </row>
    <row r="12" spans="1:12" ht="29.9">
      <c r="A12" s="240"/>
      <c r="B12" s="109" t="s">
        <v>133</v>
      </c>
      <c r="C12" s="130"/>
      <c r="D12" s="130"/>
      <c r="E12" s="138"/>
      <c r="F12" s="33"/>
      <c r="G12" s="33"/>
      <c r="H12" s="33"/>
      <c r="I12" s="33"/>
      <c r="J12" s="33"/>
      <c r="K12" s="33"/>
      <c r="L12" s="33"/>
    </row>
    <row r="13" spans="1:12" ht="14.95">
      <c r="A13" s="240"/>
      <c r="B13" s="109" t="s">
        <v>134</v>
      </c>
      <c r="C13" s="130"/>
      <c r="D13" s="130"/>
      <c r="E13" s="138"/>
      <c r="F13" s="33"/>
      <c r="G13" s="33"/>
      <c r="H13" s="33"/>
      <c r="I13" s="33"/>
      <c r="J13" s="33"/>
      <c r="K13" s="33"/>
      <c r="L13" s="33"/>
    </row>
    <row r="14" spans="1:12" ht="14.95">
      <c r="A14" s="240" t="s">
        <v>136</v>
      </c>
      <c r="B14" s="107" t="s">
        <v>15</v>
      </c>
      <c r="C14" s="130"/>
      <c r="D14" s="130"/>
      <c r="E14" s="138"/>
      <c r="F14" s="33"/>
      <c r="G14" s="33"/>
      <c r="H14" s="33"/>
      <c r="I14" s="33"/>
      <c r="J14" s="33"/>
      <c r="K14" s="33"/>
      <c r="L14" s="33"/>
    </row>
    <row r="15" spans="1:12" ht="14.95">
      <c r="A15" s="240"/>
      <c r="B15" s="107" t="s">
        <v>13</v>
      </c>
      <c r="C15" s="153">
        <f>C16+C17+C18+C19</f>
        <v>0</v>
      </c>
      <c r="D15" s="153">
        <f>D16+D17+D18+D19</f>
        <v>0</v>
      </c>
      <c r="E15" s="153">
        <f>E16+E17+E18+E19</f>
        <v>0</v>
      </c>
      <c r="F15" s="33"/>
      <c r="G15" s="33"/>
      <c r="H15" s="33"/>
      <c r="I15" s="33"/>
      <c r="J15" s="33"/>
      <c r="K15" s="33"/>
      <c r="L15" s="33"/>
    </row>
    <row r="16" spans="1:12" ht="14.95">
      <c r="A16" s="240"/>
      <c r="B16" s="109" t="s">
        <v>20</v>
      </c>
      <c r="C16" s="130"/>
      <c r="D16" s="130"/>
      <c r="E16" s="138"/>
      <c r="F16" s="33"/>
      <c r="G16" s="33"/>
      <c r="H16" s="33"/>
      <c r="I16" s="33"/>
      <c r="J16" s="33"/>
      <c r="K16" s="33"/>
      <c r="L16" s="33"/>
    </row>
    <row r="17" spans="1:12" ht="14.95">
      <c r="A17" s="241"/>
      <c r="B17" s="113" t="s">
        <v>132</v>
      </c>
      <c r="C17" s="154"/>
      <c r="D17" s="154"/>
      <c r="E17" s="155"/>
      <c r="F17" s="33"/>
      <c r="G17" s="33"/>
      <c r="H17" s="33"/>
      <c r="I17" s="33"/>
      <c r="J17" s="33"/>
      <c r="K17" s="33"/>
      <c r="L17" s="33"/>
    </row>
    <row r="18" spans="1:12" ht="29.9">
      <c r="A18" s="241"/>
      <c r="B18" s="113" t="s">
        <v>133</v>
      </c>
      <c r="C18" s="154"/>
      <c r="D18" s="154"/>
      <c r="E18" s="155"/>
      <c r="F18" s="33"/>
      <c r="G18" s="33"/>
      <c r="H18" s="33"/>
      <c r="I18" s="33"/>
      <c r="J18" s="33"/>
      <c r="K18" s="33"/>
      <c r="L18" s="33"/>
    </row>
    <row r="19" spans="1:12" ht="15.65" thickBot="1">
      <c r="A19" s="242"/>
      <c r="B19" s="110" t="s">
        <v>134</v>
      </c>
      <c r="C19" s="139"/>
      <c r="D19" s="139"/>
      <c r="E19" s="140"/>
      <c r="F19" s="33"/>
      <c r="G19" s="33"/>
      <c r="H19" s="33"/>
      <c r="I19" s="33"/>
      <c r="J19" s="33"/>
      <c r="K19" s="33"/>
      <c r="L19" s="33"/>
    </row>
    <row r="20" spans="1:1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25" defaultRowHeight="13.6"/>
  <cols>
    <col min="1" max="1" width="10.375" style="3" bestFit="1" customWidth="1"/>
    <col min="2" max="2" width="54.625" style="3" customWidth="1"/>
    <col min="3" max="3" width="26.625" style="3" customWidth="1"/>
    <col min="4" max="4" width="32.875" style="3" customWidth="1"/>
    <col min="5" max="5" width="26.625" style="3" customWidth="1"/>
    <col min="6" max="6" width="25.375" style="3" customWidth="1"/>
    <col min="7" max="7" width="28.125" style="3" customWidth="1"/>
    <col min="8" max="16384" width="9.125" style="3"/>
  </cols>
  <sheetData>
    <row r="1" spans="1:7" ht="16.3">
      <c r="A1" s="3" t="s">
        <v>54</v>
      </c>
      <c r="B1" s="202" t="s">
        <v>196</v>
      </c>
    </row>
    <row r="2" spans="1:7">
      <c r="A2" s="3" t="s">
        <v>55</v>
      </c>
      <c r="B2" s="203">
        <v>43100</v>
      </c>
    </row>
    <row r="3" spans="1:7">
      <c r="B3" s="15"/>
    </row>
    <row r="4" spans="1:7" ht="14.3" thickBot="1">
      <c r="A4" s="121" t="s">
        <v>148</v>
      </c>
      <c r="B4" s="90" t="s">
        <v>115</v>
      </c>
    </row>
    <row r="5" spans="1:7" s="15" customFormat="1" ht="14.95">
      <c r="A5" s="87"/>
      <c r="B5" s="62"/>
      <c r="C5" s="88" t="s">
        <v>0</v>
      </c>
      <c r="D5" s="38" t="s">
        <v>1</v>
      </c>
      <c r="E5" s="38" t="s">
        <v>2</v>
      </c>
      <c r="F5" s="38" t="s">
        <v>3</v>
      </c>
      <c r="G5" s="37" t="s">
        <v>4</v>
      </c>
    </row>
    <row r="6" spans="1:7" ht="74.75">
      <c r="A6" s="89"/>
      <c r="B6" s="34"/>
      <c r="C6" s="111" t="s">
        <v>150</v>
      </c>
      <c r="D6" s="104" t="s">
        <v>151</v>
      </c>
      <c r="E6" s="104" t="s">
        <v>153</v>
      </c>
      <c r="F6" s="104" t="s">
        <v>152</v>
      </c>
      <c r="G6" s="112" t="s">
        <v>23</v>
      </c>
    </row>
    <row r="7" spans="1:7" ht="14.95">
      <c r="A7" s="89">
        <v>1</v>
      </c>
      <c r="B7" s="114" t="s">
        <v>137</v>
      </c>
      <c r="C7" s="156">
        <f>SUM(C8:C11)</f>
        <v>0</v>
      </c>
      <c r="D7" s="156">
        <f t="shared" ref="D7:G7" si="0">SUM(D8:D11)</f>
        <v>0</v>
      </c>
      <c r="E7" s="156">
        <f t="shared" si="0"/>
        <v>0</v>
      </c>
      <c r="F7" s="156">
        <f t="shared" si="0"/>
        <v>0</v>
      </c>
      <c r="G7" s="156">
        <f t="shared" si="0"/>
        <v>0</v>
      </c>
    </row>
    <row r="8" spans="1:7" ht="14.95">
      <c r="A8" s="89">
        <v>2</v>
      </c>
      <c r="B8" s="35" t="s">
        <v>21</v>
      </c>
      <c r="C8" s="159"/>
      <c r="D8" s="160"/>
      <c r="E8" s="160"/>
      <c r="F8" s="160"/>
      <c r="G8" s="161"/>
    </row>
    <row r="9" spans="1:7" ht="14.95">
      <c r="A9" s="89">
        <v>3</v>
      </c>
      <c r="B9" s="35" t="s">
        <v>22</v>
      </c>
      <c r="C9" s="159"/>
      <c r="D9" s="160"/>
      <c r="E9" s="160"/>
      <c r="F9" s="160"/>
      <c r="G9" s="161"/>
    </row>
    <row r="10" spans="1:7" ht="14.95">
      <c r="A10" s="89">
        <v>4</v>
      </c>
      <c r="B10" s="36" t="s">
        <v>130</v>
      </c>
      <c r="C10" s="159"/>
      <c r="D10" s="160"/>
      <c r="E10" s="160"/>
      <c r="F10" s="160"/>
      <c r="G10" s="161"/>
    </row>
    <row r="11" spans="1:7" ht="14.95">
      <c r="A11" s="89">
        <v>5</v>
      </c>
      <c r="B11" s="35" t="s">
        <v>131</v>
      </c>
      <c r="C11" s="159"/>
      <c r="D11" s="160"/>
      <c r="E11" s="160"/>
      <c r="F11" s="160"/>
      <c r="G11" s="161"/>
    </row>
    <row r="12" spans="1:7" ht="14.95">
      <c r="A12" s="89">
        <v>6</v>
      </c>
      <c r="B12" s="17" t="s">
        <v>138</v>
      </c>
      <c r="C12" s="143">
        <f>SUM(C13:C16)</f>
        <v>0</v>
      </c>
      <c r="D12" s="143">
        <f>SUM(D13:D16)</f>
        <v>0</v>
      </c>
      <c r="E12" s="143">
        <f>SUM(E13:E16)</f>
        <v>0</v>
      </c>
      <c r="F12" s="143">
        <f>SUM(F13:F16)</f>
        <v>0</v>
      </c>
      <c r="G12" s="144">
        <f>SUM(G13:G16)</f>
        <v>0</v>
      </c>
    </row>
    <row r="13" spans="1:7" ht="14.95">
      <c r="A13" s="89">
        <v>7</v>
      </c>
      <c r="B13" s="35" t="s">
        <v>21</v>
      </c>
      <c r="C13" s="149"/>
      <c r="D13" s="149"/>
      <c r="E13" s="149"/>
      <c r="F13" s="149"/>
      <c r="G13" s="150"/>
    </row>
    <row r="14" spans="1:7" ht="14.95">
      <c r="A14" s="89">
        <v>8</v>
      </c>
      <c r="B14" s="35" t="s">
        <v>22</v>
      </c>
      <c r="C14" s="149"/>
      <c r="D14" s="149"/>
      <c r="E14" s="149"/>
      <c r="F14" s="149"/>
      <c r="G14" s="150"/>
    </row>
    <row r="15" spans="1:7" ht="14.95">
      <c r="A15" s="89">
        <v>9</v>
      </c>
      <c r="B15" s="36" t="s">
        <v>130</v>
      </c>
      <c r="C15" s="149"/>
      <c r="D15" s="149"/>
      <c r="E15" s="149"/>
      <c r="F15" s="149"/>
      <c r="G15" s="150"/>
    </row>
    <row r="16" spans="1:7" ht="14.95">
      <c r="A16" s="89">
        <v>10</v>
      </c>
      <c r="B16" s="35" t="s">
        <v>131</v>
      </c>
      <c r="C16" s="149"/>
      <c r="D16" s="149"/>
      <c r="E16" s="149"/>
      <c r="F16" s="149"/>
      <c r="G16" s="150"/>
    </row>
    <row r="17" spans="1:7" ht="14.95">
      <c r="A17" s="89">
        <v>11</v>
      </c>
      <c r="B17" s="17" t="s">
        <v>103</v>
      </c>
      <c r="C17" s="143">
        <f>SUM(C18:C21)</f>
        <v>0</v>
      </c>
      <c r="D17" s="143">
        <f>SUM(D18:D21)</f>
        <v>0</v>
      </c>
      <c r="E17" s="143">
        <f>SUM(E18:E21)</f>
        <v>0</v>
      </c>
      <c r="F17" s="143">
        <f>SUM(F18:F21)</f>
        <v>0</v>
      </c>
      <c r="G17" s="144">
        <f>SUM(G18:G21)</f>
        <v>0</v>
      </c>
    </row>
    <row r="18" spans="1:7" ht="14.95">
      <c r="A18" s="89">
        <v>12</v>
      </c>
      <c r="B18" s="35" t="s">
        <v>21</v>
      </c>
      <c r="C18" s="149"/>
      <c r="D18" s="149"/>
      <c r="E18" s="149" t="s">
        <v>9</v>
      </c>
      <c r="F18" s="149"/>
      <c r="G18" s="150"/>
    </row>
    <row r="19" spans="1:7" ht="14.95">
      <c r="A19" s="89">
        <v>13</v>
      </c>
      <c r="B19" s="35" t="s">
        <v>22</v>
      </c>
      <c r="C19" s="149"/>
      <c r="D19" s="149"/>
      <c r="E19" s="149"/>
      <c r="F19" s="149"/>
      <c r="G19" s="150"/>
    </row>
    <row r="20" spans="1:7" ht="14.95">
      <c r="A20" s="89">
        <v>14</v>
      </c>
      <c r="B20" s="36" t="s">
        <v>130</v>
      </c>
      <c r="C20" s="149"/>
      <c r="D20" s="149"/>
      <c r="E20" s="149"/>
      <c r="F20" s="149"/>
      <c r="G20" s="150"/>
    </row>
    <row r="21" spans="1:7" ht="14.95">
      <c r="A21" s="89">
        <v>15</v>
      </c>
      <c r="B21" s="35" t="s">
        <v>131</v>
      </c>
      <c r="C21" s="149"/>
      <c r="D21" s="149"/>
      <c r="E21" s="149"/>
      <c r="F21" s="149"/>
      <c r="G21" s="150"/>
    </row>
    <row r="22" spans="1:7" ht="15.65" thickBot="1">
      <c r="A22" s="89">
        <v>16</v>
      </c>
      <c r="B22" s="56" t="s">
        <v>7</v>
      </c>
      <c r="C22" s="157">
        <f>C12+C17</f>
        <v>0</v>
      </c>
      <c r="D22" s="157">
        <f>D12+D17</f>
        <v>0</v>
      </c>
      <c r="E22" s="157">
        <f>E12+E17</f>
        <v>0</v>
      </c>
      <c r="F22" s="157">
        <f>F12+F17</f>
        <v>0</v>
      </c>
      <c r="G22" s="158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23" sqref="B23"/>
    </sheetView>
  </sheetViews>
  <sheetFormatPr defaultColWidth="9.125" defaultRowHeight="13.6"/>
  <cols>
    <col min="1" max="1" width="10.375" style="3" bestFit="1" customWidth="1"/>
    <col min="2" max="2" width="89.125" style="3" bestFit="1" customWidth="1"/>
    <col min="3" max="3" width="15.125" style="19" customWidth="1"/>
    <col min="4" max="5" width="13.625" style="19" customWidth="1"/>
    <col min="6" max="6" width="16.375" style="19" customWidth="1"/>
    <col min="7" max="8" width="13.625" style="19" customWidth="1"/>
    <col min="9" max="9" width="17.375" style="19" customWidth="1"/>
    <col min="10" max="10" width="14.375" style="19" customWidth="1"/>
    <col min="11" max="12" width="13.625" style="19" customWidth="1"/>
    <col min="13" max="13" width="15" style="19" customWidth="1"/>
    <col min="14" max="15" width="13.625" style="19" customWidth="1"/>
    <col min="16" max="17" width="15.625" style="19" customWidth="1"/>
    <col min="18" max="18" width="9.125" style="19"/>
    <col min="19" max="16384" width="9.125" style="3"/>
  </cols>
  <sheetData>
    <row r="1" spans="1:15" ht="16.3">
      <c r="A1" s="3" t="s">
        <v>54</v>
      </c>
      <c r="B1" s="202" t="s">
        <v>196</v>
      </c>
    </row>
    <row r="2" spans="1:15">
      <c r="A2" s="3" t="s">
        <v>55</v>
      </c>
      <c r="B2" s="203">
        <v>43100</v>
      </c>
    </row>
    <row r="4" spans="1:15" ht="14.3" thickBot="1">
      <c r="A4" s="121" t="s">
        <v>149</v>
      </c>
      <c r="B4" s="53" t="s">
        <v>156</v>
      </c>
    </row>
    <row r="5" spans="1:15">
      <c r="A5" s="55"/>
      <c r="B5" s="57"/>
      <c r="C5" s="41" t="s">
        <v>0</v>
      </c>
      <c r="D5" s="41" t="s">
        <v>1</v>
      </c>
      <c r="E5" s="41" t="s">
        <v>2</v>
      </c>
      <c r="F5" s="41" t="s">
        <v>3</v>
      </c>
      <c r="G5" s="41" t="s">
        <v>4</v>
      </c>
      <c r="H5" s="41" t="s">
        <v>5</v>
      </c>
      <c r="I5" s="41" t="s">
        <v>90</v>
      </c>
      <c r="J5" s="41" t="s">
        <v>91</v>
      </c>
      <c r="K5" s="41" t="s">
        <v>92</v>
      </c>
      <c r="L5" s="41" t="s">
        <v>93</v>
      </c>
      <c r="M5" s="41" t="s">
        <v>94</v>
      </c>
      <c r="N5" s="41" t="s">
        <v>95</v>
      </c>
      <c r="O5" s="42" t="s">
        <v>98</v>
      </c>
    </row>
    <row r="6" spans="1:15">
      <c r="A6" s="22"/>
      <c r="B6" s="5"/>
      <c r="C6" s="243" t="s">
        <v>58</v>
      </c>
      <c r="D6" s="243"/>
      <c r="E6" s="243"/>
      <c r="F6" s="245" t="s">
        <v>59</v>
      </c>
      <c r="G6" s="245"/>
      <c r="H6" s="245"/>
      <c r="I6" s="245"/>
      <c r="J6" s="245"/>
      <c r="K6" s="245"/>
      <c r="L6" s="245"/>
      <c r="M6" s="245" t="s">
        <v>60</v>
      </c>
      <c r="N6" s="245"/>
      <c r="O6" s="244"/>
    </row>
    <row r="7" spans="1:15" ht="14.95" customHeight="1">
      <c r="A7" s="22"/>
      <c r="B7" s="5"/>
      <c r="C7" s="245" t="s">
        <v>61</v>
      </c>
      <c r="D7" s="245" t="s">
        <v>62</v>
      </c>
      <c r="E7" s="245" t="s">
        <v>96</v>
      </c>
      <c r="F7" s="245" t="s">
        <v>63</v>
      </c>
      <c r="G7" s="245"/>
      <c r="H7" s="245" t="s">
        <v>64</v>
      </c>
      <c r="I7" s="245" t="s">
        <v>65</v>
      </c>
      <c r="J7" s="245"/>
      <c r="K7" s="246" t="s">
        <v>8</v>
      </c>
      <c r="L7" s="246"/>
      <c r="M7" s="243" t="s">
        <v>97</v>
      </c>
      <c r="N7" s="243" t="s">
        <v>101</v>
      </c>
      <c r="O7" s="244" t="s">
        <v>102</v>
      </c>
    </row>
    <row r="8" spans="1:15" ht="40.75">
      <c r="A8" s="22"/>
      <c r="B8" s="5"/>
      <c r="C8" s="245"/>
      <c r="D8" s="245"/>
      <c r="E8" s="245"/>
      <c r="F8" s="166" t="s">
        <v>16</v>
      </c>
      <c r="G8" s="166" t="s">
        <v>66</v>
      </c>
      <c r="H8" s="245"/>
      <c r="I8" s="166" t="s">
        <v>99</v>
      </c>
      <c r="J8" s="166" t="s">
        <v>100</v>
      </c>
      <c r="K8" s="167" t="s">
        <v>67</v>
      </c>
      <c r="L8" s="167" t="s">
        <v>68</v>
      </c>
      <c r="M8" s="243"/>
      <c r="N8" s="243"/>
      <c r="O8" s="244"/>
    </row>
    <row r="9" spans="1:15">
      <c r="A9" s="59"/>
      <c r="B9" s="54" t="s">
        <v>14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</row>
    <row r="10" spans="1:15">
      <c r="A10" s="22">
        <v>1</v>
      </c>
      <c r="B10" s="52" t="s">
        <v>88</v>
      </c>
      <c r="C10" s="162">
        <f>SUM(C11:C17)</f>
        <v>0</v>
      </c>
      <c r="D10" s="162">
        <f>SUM(D11:D17)</f>
        <v>0</v>
      </c>
      <c r="E10" s="162">
        <f>SUM(E11:E17)</f>
        <v>0</v>
      </c>
      <c r="F10" s="163">
        <f t="shared" ref="F10:O10" si="0">SUM(F11:F17)</f>
        <v>0</v>
      </c>
      <c r="G10" s="163">
        <f t="shared" si="0"/>
        <v>0</v>
      </c>
      <c r="H10" s="162">
        <f t="shared" si="0"/>
        <v>0</v>
      </c>
      <c r="I10" s="162">
        <f t="shared" si="0"/>
        <v>0</v>
      </c>
      <c r="J10" s="162">
        <f t="shared" si="0"/>
        <v>0</v>
      </c>
      <c r="K10" s="162">
        <f t="shared" si="0"/>
        <v>0</v>
      </c>
      <c r="L10" s="162">
        <f t="shared" si="0"/>
        <v>0</v>
      </c>
      <c r="M10" s="163">
        <f>SUM(M11:M17)</f>
        <v>0</v>
      </c>
      <c r="N10" s="163">
        <f t="shared" si="0"/>
        <v>0</v>
      </c>
      <c r="O10" s="164">
        <f t="shared" si="0"/>
        <v>0</v>
      </c>
    </row>
    <row r="11" spans="1:15">
      <c r="A11" s="22">
        <v>1.1000000000000001</v>
      </c>
      <c r="B11" s="5"/>
      <c r="C11" s="129"/>
      <c r="D11" s="129"/>
      <c r="E11" s="162">
        <f>C11+D11</f>
        <v>0</v>
      </c>
      <c r="F11" s="129"/>
      <c r="G11" s="129"/>
      <c r="H11" s="129"/>
      <c r="I11" s="129"/>
      <c r="J11" s="129"/>
      <c r="K11" s="165"/>
      <c r="L11" s="165"/>
      <c r="M11" s="162">
        <f>C11+F11-H11-I11</f>
        <v>0</v>
      </c>
      <c r="N11" s="162">
        <f>D11+G11+H11-J11+K11-L11</f>
        <v>0</v>
      </c>
      <c r="O11" s="164">
        <f t="shared" ref="O11:O17" si="1">M11+N11</f>
        <v>0</v>
      </c>
    </row>
    <row r="12" spans="1:15">
      <c r="A12" s="22">
        <v>1.2</v>
      </c>
      <c r="B12" s="5"/>
      <c r="C12" s="129"/>
      <c r="D12" s="129"/>
      <c r="E12" s="162">
        <f t="shared" ref="E12:E17" si="2">C12+D12</f>
        <v>0</v>
      </c>
      <c r="F12" s="129"/>
      <c r="G12" s="129"/>
      <c r="H12" s="129"/>
      <c r="I12" s="129"/>
      <c r="J12" s="129"/>
      <c r="K12" s="165"/>
      <c r="L12" s="165"/>
      <c r="M12" s="162">
        <f t="shared" ref="M12:M15" si="3">C12+F12-H12-I12</f>
        <v>0</v>
      </c>
      <c r="N12" s="162">
        <f t="shared" ref="N12:N17" si="4">D12+G12+H12-J12+K12-L12</f>
        <v>0</v>
      </c>
      <c r="O12" s="164">
        <f t="shared" si="1"/>
        <v>0</v>
      </c>
    </row>
    <row r="13" spans="1:15">
      <c r="A13" s="22">
        <v>1.3</v>
      </c>
      <c r="B13" s="5"/>
      <c r="C13" s="129"/>
      <c r="D13" s="129"/>
      <c r="E13" s="162">
        <f t="shared" si="2"/>
        <v>0</v>
      </c>
      <c r="F13" s="129"/>
      <c r="G13" s="129"/>
      <c r="H13" s="129"/>
      <c r="I13" s="129"/>
      <c r="J13" s="129"/>
      <c r="K13" s="165"/>
      <c r="L13" s="165"/>
      <c r="M13" s="162">
        <f t="shared" si="3"/>
        <v>0</v>
      </c>
      <c r="N13" s="162">
        <f t="shared" si="4"/>
        <v>0</v>
      </c>
      <c r="O13" s="164">
        <f t="shared" si="1"/>
        <v>0</v>
      </c>
    </row>
    <row r="14" spans="1:15">
      <c r="A14" s="22">
        <v>1.4</v>
      </c>
      <c r="B14" s="5"/>
      <c r="C14" s="129"/>
      <c r="D14" s="129"/>
      <c r="E14" s="162">
        <f t="shared" si="2"/>
        <v>0</v>
      </c>
      <c r="F14" s="129"/>
      <c r="G14" s="129"/>
      <c r="H14" s="129"/>
      <c r="I14" s="129"/>
      <c r="J14" s="129"/>
      <c r="K14" s="165"/>
      <c r="L14" s="165"/>
      <c r="M14" s="162">
        <f t="shared" si="3"/>
        <v>0</v>
      </c>
      <c r="N14" s="162">
        <f t="shared" si="4"/>
        <v>0</v>
      </c>
      <c r="O14" s="164">
        <f t="shared" si="1"/>
        <v>0</v>
      </c>
    </row>
    <row r="15" spans="1:15">
      <c r="A15" s="22">
        <v>1.5</v>
      </c>
      <c r="B15" s="5"/>
      <c r="C15" s="129"/>
      <c r="D15" s="129"/>
      <c r="E15" s="162">
        <f t="shared" si="2"/>
        <v>0</v>
      </c>
      <c r="F15" s="129"/>
      <c r="G15" s="129"/>
      <c r="H15" s="129"/>
      <c r="I15" s="129"/>
      <c r="J15" s="129"/>
      <c r="K15" s="165"/>
      <c r="L15" s="165"/>
      <c r="M15" s="162">
        <f t="shared" si="3"/>
        <v>0</v>
      </c>
      <c r="N15" s="162">
        <f t="shared" si="4"/>
        <v>0</v>
      </c>
      <c r="O15" s="164">
        <f t="shared" si="1"/>
        <v>0</v>
      </c>
    </row>
    <row r="16" spans="1:15">
      <c r="A16" s="22">
        <v>1.6</v>
      </c>
      <c r="B16" s="5"/>
      <c r="C16" s="129"/>
      <c r="D16" s="129"/>
      <c r="E16" s="162">
        <f t="shared" si="2"/>
        <v>0</v>
      </c>
      <c r="F16" s="129"/>
      <c r="G16" s="129"/>
      <c r="H16" s="129"/>
      <c r="I16" s="129"/>
      <c r="J16" s="129"/>
      <c r="K16" s="165"/>
      <c r="L16" s="165"/>
      <c r="M16" s="162">
        <f>C16+F16-H16-I16</f>
        <v>0</v>
      </c>
      <c r="N16" s="162">
        <f t="shared" si="4"/>
        <v>0</v>
      </c>
      <c r="O16" s="164">
        <f t="shared" si="1"/>
        <v>0</v>
      </c>
    </row>
    <row r="17" spans="1:15">
      <c r="A17" s="22" t="s">
        <v>89</v>
      </c>
      <c r="B17" s="5"/>
      <c r="C17" s="129"/>
      <c r="D17" s="129"/>
      <c r="E17" s="162">
        <f t="shared" si="2"/>
        <v>0</v>
      </c>
      <c r="F17" s="129"/>
      <c r="G17" s="129"/>
      <c r="H17" s="129"/>
      <c r="I17" s="129"/>
      <c r="J17" s="129"/>
      <c r="K17" s="165"/>
      <c r="L17" s="165"/>
      <c r="M17" s="162">
        <f>C17+F17-H17-I17</f>
        <v>0</v>
      </c>
      <c r="N17" s="162">
        <f t="shared" si="4"/>
        <v>0</v>
      </c>
      <c r="O17" s="164">
        <f t="shared" si="1"/>
        <v>0</v>
      </c>
    </row>
    <row r="18" spans="1:15">
      <c r="A18" s="59"/>
      <c r="B18" s="8" t="s">
        <v>103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0"/>
    </row>
    <row r="19" spans="1:15" ht="11.25" customHeight="1" thickBot="1">
      <c r="A19" s="61">
        <v>2</v>
      </c>
      <c r="B19" s="171" t="s">
        <v>88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>
        <f>C19+F19-H19-I19</f>
        <v>0</v>
      </c>
      <c r="N19" s="172">
        <f t="shared" ref="N19" si="5">D19+G19+H19-J19+K19-L19</f>
        <v>0</v>
      </c>
      <c r="O19" s="173">
        <f>M19+N19</f>
        <v>0</v>
      </c>
    </row>
    <row r="20" spans="1:15">
      <c r="A20" s="8"/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KkOUX+GYtTHppClarR3hYq1ipXBYqhOOBU5+0l8aQ6k=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6mOraEr0cNOFLrG4FD7DVqUlT7kEGYDfIKYLZY/Hrnk=</DigestValue>
    </Reference>
  </SignedInfo>
  <SignatureValue>bJzOTUP9CQvrGlATT6/kQa0z3GkahXmy+lybcAlZQKUk1eNrNkKmStnjdStzEF3S/eLeUO/FR2Qt
lBPaqmj+WJTQRm61cbqd1z1Ys6+VKA8jsB6XEHtG20dpL/ytc8VOnHl4tQLa6EdYJCcU/b0qc4ld
Pz/m8+SxB7jR1TtZQv05oQy/82zJOjcDBbtfdxXE52mtlfCtK9wuZN+qWULR4eWT+t/YSSv2p+d3
uFH9cekd27YI0nbPSJLeIe2IpsPjadA1DsMbr42pH4a3SIAO1ODdztixJRq/tUpb7mpHNzRta7My
p/AfzvpOlN72tz21byUEOaiy9hLPxenNq5EnCQ==</SignatureValue>
  <KeyInfo>
    <X509Data>
      <X509Certificate>MIIGPTCCBSWgAwIBAgIKdrIulAACAAAczTANBgkqhkiG9w0BAQsFADBKMRIwEAYKCZImiZPyLGQBGRYCZ2UxEzARBgoJkiaJk/IsZAEZFgNuYmcxHzAdBgNVBAMTFk5CRyBDbGFzcyAyIElOVCBTdWIgQ0EwHhcNMTcwMjE0MTIxODM3WhcNMTkwMjE0MTIxODM3WjA7MRcwFQYDVQQKEw5KU0MgQ0FSVFUgQkFOSzEgMB4GA1UEAxMXQkNSIC0gVmxhZGltZXIgQXNhdGlhbmkwggEiMA0GCSqGSIb3DQEBAQUAA4IBDwAwggEKAoIBAQCswGp4VfO2At64ZZj4BzxU8q/m9NhDrb+P6PstW08Cvx40HrwrTiXp1MdiD4vhtuPME0cwOcvlLERx6UmUR5eN6R7VRVUatSjlJ8SjV/IE0FUEd+D0HWyBIXwkXHx3m2b8E5ZPwBOfUkg4eB7AoKV2lfGzrD/3bXCoR2YybFElzOmHzfU/gAUSc7o+TgZO9VV5Q82wMAnCrMssNwIu18AeBaB67dlBYSeIwpHydGEytO4hi/tdG/2GG7TaZjNyuucbSeib58GYxPwMXI20yzwT5BeQC78xqOqRgVMGH+HNiXiKY1jz05DYZvQth9gl8oWeOtA7YUqTIi6dX959FxXNAgMBAAGjggMyMIIDLjA8BgkrBgEEAYI3FQcELzAtBiUrBgEEAYI3FQjmsmCDjfVEhoGZCYO4oUqDvoRxBIHPkBGGr54RAgFkAgEbMB0GA1UdJQQWMBQGCCsGAQUFBwMCBggrBgEFBQcDBDALBgNVHQ8EBAMCB4AwJwYJKwYBBAGCNxUKBBowGDAKBggrBgEFBQcDAjAKBggrBgEFBQcDBDAdBgNVHQ4EFgQUs1NuJddjY4TKKvclWK9shHHiCj0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BLBNH0miunXOCGuXGV2kBWLgFYfo8nl4db92Ftv/3oFVnGUVnw64uw8EzymgE1KQVUdEbo/QA9PuAUvohVAMfwdQbU09NIMsrzYOcpit8SCyFAyAoHGbAhZj4xLcss9/0Y9/h3B4vSdZTbTIGmJff3lZIwtwmCXtZoyvEzN0857i93kNDoGZqeS68oZXjwxX7uVzyOsz12NoTQJjJh7bfDSzfWHW8Tyji9XPLrsfhkfv3KQaNyWXGteskdI7KU4+KEJsiamI4vUc9QyEYsY9vvsxj2DePfLPftSxQGzAGqE3Dprtz2F6LTlIJc4b3IVIaBi4BIIArqQ48GZewhoSU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TUmn3IkPtFyF5dgoH/sIErGRNA0eSq+E8LaspwWej+A=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Zteg/w8jBos7aj5YJdtcSMT+z6snTvyxv4XAYFUZOVg=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AyCgRRf41IoIUtHC9xCG680FcCvSo20PErEV9SJ87WE=</DigestValue>
      </Reference>
      <Reference URI="/xl/styles.xml?ContentType=application/vnd.openxmlformats-officedocument.spreadsheetml.styles+xml">
        <DigestMethod Algorithm="http://www.w3.org/2001/04/xmlenc#sha256"/>
        <DigestValue>jmHKBLz9H3VH9Rm/FMLDoVUsOquj5RSJM7uZIB2mS8s=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7L0zGMGqnfCkyVK3viL5ITqQkLKuGtK18Taya093YVY=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xkHuT8CjVGofWctxx77PXMsf5AmaL1JV2jZhMfSCf4c=</DigestValue>
      </Reference>
      <Reference URI="/xl/worksheets/sheet2.xml?ContentType=application/vnd.openxmlformats-officedocument.spreadsheetml.worksheet+xml">
        <DigestMethod Algorithm="http://www.w3.org/2001/04/xmlenc#sha256"/>
        <DigestValue>b3j2DGvB9ZipY3GF9GQZSWT076yfzH4EPP5pim+VQao=</DigestValue>
      </Reference>
      <Reference URI="/xl/worksheets/sheet3.xml?ContentType=application/vnd.openxmlformats-officedocument.spreadsheetml.worksheet+xml">
        <DigestMethod Algorithm="http://www.w3.org/2001/04/xmlenc#sha256"/>
        <DigestValue>wRh+j5Atx46z82t3Ddou4Oc7HyQQ9FZGphMoZ7w/Prk=</DigestValue>
      </Reference>
      <Reference URI="/xl/worksheets/sheet4.xml?ContentType=application/vnd.openxmlformats-officedocument.spreadsheetml.worksheet+xml">
        <DigestMethod Algorithm="http://www.w3.org/2001/04/xmlenc#sha256"/>
        <DigestValue>Oo5cqd8jHcz+PCzMVhqKzF/SV2SBdMtNfDkUHVZ7Zgk=</DigestValue>
      </Reference>
      <Reference URI="/xl/worksheets/sheet5.xml?ContentType=application/vnd.openxmlformats-officedocument.spreadsheetml.worksheet+xml">
        <DigestMethod Algorithm="http://www.w3.org/2001/04/xmlenc#sha256"/>
        <DigestValue>Mresb3pBXTuPOSa2vHTB3sONBEeYaSGckAAc2mmlTBA=</DigestValue>
      </Reference>
      <Reference URI="/xl/worksheets/sheet6.xml?ContentType=application/vnd.openxmlformats-officedocument.spreadsheetml.worksheet+xml">
        <DigestMethod Algorithm="http://www.w3.org/2001/04/xmlenc#sha256"/>
        <DigestValue>fmdwEyl1ZXNclEJyF29oAPuk0xPwzbxtzOSZg06dnDk=</DigestValue>
      </Reference>
      <Reference URI="/xl/worksheets/sheet7.xml?ContentType=application/vnd.openxmlformats-officedocument.spreadsheetml.worksheet+xml">
        <DigestMethod Algorithm="http://www.w3.org/2001/04/xmlenc#sha256"/>
        <DigestValue>SUlnmJu/A0HKQqx3e3e/r7K89GVV61qZfJodxdMu5PI=</DigestValue>
      </Reference>
      <Reference URI="/xl/worksheets/sheet8.xml?ContentType=application/vnd.openxmlformats-officedocument.spreadsheetml.worksheet+xml">
        <DigestMethod Algorithm="http://www.w3.org/2001/04/xmlenc#sha256"/>
        <DigestValue>GVSmk39fk/HQ5a2Tap23osO3H8P5IqIadHrJbPw0Ffc=</DigestValue>
      </Reference>
      <Reference URI="/xl/worksheets/sheet9.xml?ContentType=application/vnd.openxmlformats-officedocument.spreadsheetml.worksheet+xml">
        <DigestMethod Algorithm="http://www.w3.org/2001/04/xmlenc#sha256"/>
        <DigestValue>KEmq/ebSA5DdvEfJ0TjTp0snFRl+BcwVf1D4aFfpV0g=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2018-05-15T13:03:36Z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2018-05-15T13:03:36Z</xd:SigningTime>
          <xd:SigningCertificate>
            <xd:Cert>
              <xd:CertDigest>
                <DigestMethod Algorithm="http://www.w3.org/2001/04/xmlenc#sha256"/>
                <DigestValue>QnriNKKEa4KzdTXT8k3NjIIa4QRV1Tu+qohMh8OxU9Y=</DigestValue>
              </xd:CertDigest>
              <xd:IssuerSerial>
                <X509IssuerName>CN=NBG Class 2 INT Sub CA, DC=nbg, DC=ge</X509IssuerName>
                <X509SerialNumber>560526121731369323207885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gN8MLYIcuLQWicWhTDJvn1ZsrETs+RWB8idd81caHzs=</DigestValue>
    </Reference>
    <Reference Type="http://www.w3.org/2000/09/xmldsig#Object" URI="#idOfficeObject">
      <DigestMethod Algorithm="http://www.w3.org/2001/04/xmlenc#sha256"/>
      <DigestValue>fkZx6B0EQk5x5+tV58bTWx2EE1bZTfzauY5396xAh28=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qc/RcYrbfz7GxT1/o/XtyZSRsOFuGRV7sNdQExiR5Oo=</DigestValue>
    </Reference>
  </SignedInfo>
  <SignatureValue>aBp46tt9YTAsLm4oDO4+GFDB1uzcaJ7NCVELvf9dkc1OnMrg/PRExPpaCezpqATyAVITZcX2f2Yt
z1c0yzwb/p2zAGERv5SUI6k4QKOtwet9AJyH3AO/LZzh/xNacMl6IxS2y/tw0E0pSCrU4iQgeEGF
V2thxvuf9KYMKMIj+7z/26NqX4qFKnu4o+M9APu20D9ddvVV7lvQQXGbZBxC2Jmt6YMOWVUQy4Cz
Dxo0SjSUB0QDVwCa1uSZi7ZKTuPzMABxi3+zQ7MNgWPzZGzvLce9MMwHHkC5APgA8ryduAYHhq7l
do0uWt/sPWpMZa61fBQ3gke1AINV0XykYcgFVA==</SignatureValue>
  <KeyInfo>
    <X509Data>
      <X509Certificate>MIIGOjCCBSKgAwIBAgIKYSygIwACAAAc+zANBgkqhkiG9w0BAQsFADBKMRIwEAYKCZImiZPyLGQBGRYCZ2UxEzARBgoJkiaJk/IsZAEZFgNuYmcxHzAdBgNVBAMTFk5CRyBDbGFzcyAyIElOVCBTdWIgQ0EwHhcNMTcwMjE2MDgyODU4WhcNMTkwMjE2MDgyODU4WjA4MRcwFQYDVQQKEw5KU0MgQ0FSVFUgQkFOSzEdMBsGA1UEAxMUQkNSIC0gR2l2aSBMZWJhbmlkemUwggEiMA0GCSqGSIb3DQEBAQUAA4IBDwAwggEKAoIBAQDO4IEnTEf45fuagrpEjXQi2oFH3TYFTcP0DVGAqnBI9Mbt6yn7CU2BGUZIK0WRPBcJ2U2qgpZHki6yLwWearKt9A5BV3w8d6gHUuNg4ax/IxliCsUv4phX4Gl/tyKc+Ggd5SZnUBUpX5taFTTbwGrjcSy7RWDu8y0vP7dJIJkBUE+jwhPcJBRbsEdRPu4BSoAsZfce1bMu3bXaPTRZJPrNjD2XqWEMZKIWMq1/VMYSYA0FRi61S0kmPlKepP5O9lM9aJ3Ula7d6mXNK26/RyFuUAr4CKJBRFbZBKaNE1KnZVz8VRfx2U/GpjV1G+CoB7WSxZOpUpfLUhWibO8SGO8BAgMBAAGjggMyMIIDLjA8BgkrBgEEAYI3FQcELzAtBiUrBgEEAYI3FQjmsmCDjfVEhoGZCYO4oUqDvoRxBIPEkTOEg4hdAgFkAgEdMB0GA1UdJQQWMBQGCCsGAQUFBwMCBggrBgEFBQcDBDALBgNVHQ8EBAMCB4AwJwYJKwYBBAGCNxUKBBowGDAKBggrBgEFBQcDAjAKBggrBgEFBQcDBDAdBgNVHQ4EFgQUNFnhoIebtg/kfmPOZrRaSaBwzFI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AZ5PggwI1buCjrtFJHJ0ry3iA+j9uEfha+qDyIxxNp+u7fIU4DhbwxSGU0AD8V792AiW6qIzAXVP2a1C1m9fApjrWxEghSlX6EmYkt9lGfyHUy2n1id52p8T5cZXmFrbFck+xnkTyMQpylqdg5wbkZ+4ML4lg8XDbDgo3A+uyKwoW2kESOK8h3OhnIzoapI+OT7xlFOXjtIiZ/ApePO9d2eerBjCYhtrJC/wExOMpBvE4BpW1yeHD7KNk6IFr9OHwKSXKEOgieDZbQUOUxE2+m/QGaGLAM6/AzX3IBQF9TZoy7UiiRJ6hMwe972TssFct8jS9H4i0uF/Sj3otTDzG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TUmn3IkPtFyF5dgoH/sIErGRNA0eSq+E8LaspwWej+A=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Zteg/w8jBos7aj5YJdtcSMT+z6snTvyxv4XAYFUZOVg=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AyCgRRf41IoIUtHC9xCG680FcCvSo20PErEV9SJ87WE=</DigestValue>
      </Reference>
      <Reference URI="/xl/styles.xml?ContentType=application/vnd.openxmlformats-officedocument.spreadsheetml.styles+xml">
        <DigestMethod Algorithm="http://www.w3.org/2001/04/xmlenc#sha256"/>
        <DigestValue>jmHKBLz9H3VH9Rm/FMLDoVUsOquj5RSJM7uZIB2mS8s=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7L0zGMGqnfCkyVK3viL5ITqQkLKuGtK18Taya093YVY=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xkHuT8CjVGofWctxx77PXMsf5AmaL1JV2jZhMfSCf4c=</DigestValue>
      </Reference>
      <Reference URI="/xl/worksheets/sheet2.xml?ContentType=application/vnd.openxmlformats-officedocument.spreadsheetml.worksheet+xml">
        <DigestMethod Algorithm="http://www.w3.org/2001/04/xmlenc#sha256"/>
        <DigestValue>b3j2DGvB9ZipY3GF9GQZSWT076yfzH4EPP5pim+VQao=</DigestValue>
      </Reference>
      <Reference URI="/xl/worksheets/sheet3.xml?ContentType=application/vnd.openxmlformats-officedocument.spreadsheetml.worksheet+xml">
        <DigestMethod Algorithm="http://www.w3.org/2001/04/xmlenc#sha256"/>
        <DigestValue>wRh+j5Atx46z82t3Ddou4Oc7HyQQ9FZGphMoZ7w/Prk=</DigestValue>
      </Reference>
      <Reference URI="/xl/worksheets/sheet4.xml?ContentType=application/vnd.openxmlformats-officedocument.spreadsheetml.worksheet+xml">
        <DigestMethod Algorithm="http://www.w3.org/2001/04/xmlenc#sha256"/>
        <DigestValue>Oo5cqd8jHcz+PCzMVhqKzF/SV2SBdMtNfDkUHVZ7Zgk=</DigestValue>
      </Reference>
      <Reference URI="/xl/worksheets/sheet5.xml?ContentType=application/vnd.openxmlformats-officedocument.spreadsheetml.worksheet+xml">
        <DigestMethod Algorithm="http://www.w3.org/2001/04/xmlenc#sha256"/>
        <DigestValue>Mresb3pBXTuPOSa2vHTB3sONBEeYaSGckAAc2mmlTBA=</DigestValue>
      </Reference>
      <Reference URI="/xl/worksheets/sheet6.xml?ContentType=application/vnd.openxmlformats-officedocument.spreadsheetml.worksheet+xml">
        <DigestMethod Algorithm="http://www.w3.org/2001/04/xmlenc#sha256"/>
        <DigestValue>fmdwEyl1ZXNclEJyF29oAPuk0xPwzbxtzOSZg06dnDk=</DigestValue>
      </Reference>
      <Reference URI="/xl/worksheets/sheet7.xml?ContentType=application/vnd.openxmlformats-officedocument.spreadsheetml.worksheet+xml">
        <DigestMethod Algorithm="http://www.w3.org/2001/04/xmlenc#sha256"/>
        <DigestValue>SUlnmJu/A0HKQqx3e3e/r7K89GVV61qZfJodxdMu5PI=</DigestValue>
      </Reference>
      <Reference URI="/xl/worksheets/sheet8.xml?ContentType=application/vnd.openxmlformats-officedocument.spreadsheetml.worksheet+xml">
        <DigestMethod Algorithm="http://www.w3.org/2001/04/xmlenc#sha256"/>
        <DigestValue>GVSmk39fk/HQ5a2Tap23osO3H8P5IqIadHrJbPw0Ffc=</DigestValue>
      </Reference>
      <Reference URI="/xl/worksheets/sheet9.xml?ContentType=application/vnd.openxmlformats-officedocument.spreadsheetml.worksheet+xml">
        <DigestMethod Algorithm="http://www.w3.org/2001/04/xmlenc#sha256"/>
        <DigestValue>KEmq/ebSA5DdvEfJ0TjTp0snFRl+BcwVf1D4aFfpV0g=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2018-05-15T13:10:35Z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1</SignatureComments>
          <WindowsVersion>10.0</WindowsVersion>
          <OfficeVersion>16.0</OfficeVersion>
          <ApplicationVersion>16.0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2018-05-15T13:10:35Z</xd:SigningTime>
          <xd:SigningCertificate>
            <xd:Cert>
              <xd:CertDigest>
                <DigestMethod Algorithm="http://www.w3.org/2001/04/xmlenc#sha256"/>
                <DigestValue>KArvic9keKZHOphNge9vJ8biOWfU+dhq2HdLnJGvr3c=</DigestValue>
              </xd:CertDigest>
              <xd:IssuerSerial>
                <X509IssuerName>CN=NBG Class 2 INT Sub CA, DC=nbg, DC=ge</X509IssuerName>
                <X509SerialNumber>458892744644277649284347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2018-05-15T12:58:30Z</dcterms:modified>
</cp:coreProperties>
</file>