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 tabRatio="919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_xlnm.Print_Area" localSheetId="0">Info!$A$1:$B$11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" i="67" l="1"/>
  <c r="T11" i="67"/>
  <c r="T12" i="67"/>
  <c r="T13" i="67"/>
  <c r="T14" i="67"/>
  <c r="T15" i="67"/>
  <c r="T16" i="67"/>
  <c r="T17" i="67"/>
  <c r="T18" i="67"/>
  <c r="T19" i="67"/>
  <c r="D7" i="48" l="1"/>
  <c r="F10" i="40"/>
  <c r="C10" i="40"/>
  <c r="E10" i="40"/>
  <c r="D10" i="40"/>
  <c r="C20" i="67" l="1"/>
  <c r="M11" i="63" l="1"/>
  <c r="E11" i="63"/>
  <c r="G10" i="40" l="1"/>
  <c r="N19" i="63" l="1"/>
  <c r="M19" i="63"/>
  <c r="O19" i="63" s="1"/>
  <c r="M17" i="63"/>
  <c r="C7" i="50" l="1"/>
  <c r="C15" i="49" l="1"/>
  <c r="F15" i="48"/>
  <c r="E15" i="48"/>
  <c r="D15" i="48"/>
  <c r="T9" i="67" l="1"/>
  <c r="D7" i="50" l="1"/>
  <c r="E7" i="50"/>
  <c r="F7" i="50"/>
  <c r="G7" i="50"/>
  <c r="C17" i="50"/>
  <c r="D9" i="49"/>
  <c r="D15" i="49"/>
  <c r="E7" i="48"/>
  <c r="E22" i="48" s="1"/>
  <c r="E15" i="49" l="1"/>
  <c r="E9" i="49"/>
  <c r="C9" i="49"/>
  <c r="F7" i="48" l="1"/>
  <c r="D22" i="48"/>
  <c r="N39" i="67" l="1"/>
  <c r="N40" i="67"/>
  <c r="N41" i="67"/>
  <c r="D42" i="67"/>
  <c r="E42" i="67"/>
  <c r="F42" i="67"/>
  <c r="G42" i="67"/>
  <c r="H42" i="67"/>
  <c r="I42" i="67"/>
  <c r="J42" i="67"/>
  <c r="K42" i="67"/>
  <c r="L42" i="67"/>
  <c r="M42" i="67"/>
  <c r="C33" i="67"/>
  <c r="D33" i="67"/>
  <c r="E33" i="67"/>
  <c r="F33" i="67"/>
  <c r="G33" i="67"/>
  <c r="H33" i="67"/>
  <c r="I33" i="67"/>
  <c r="J33" i="67"/>
  <c r="K33" i="67"/>
  <c r="L33" i="67"/>
  <c r="M33" i="67"/>
  <c r="N33" i="67"/>
  <c r="O33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F22" i="50"/>
  <c r="D22" i="50"/>
  <c r="C22" i="50"/>
  <c r="G22" i="50"/>
  <c r="E22" i="50"/>
  <c r="F22" i="48"/>
  <c r="O10" i="63"/>
  <c r="C42" i="67" l="1"/>
  <c r="N38" i="67"/>
  <c r="N42" i="67" s="1"/>
  <c r="P32" i="67"/>
  <c r="P31" i="67"/>
  <c r="P30" i="67"/>
  <c r="P29" i="67"/>
  <c r="P28" i="67"/>
  <c r="P27" i="67"/>
  <c r="P26" i="67"/>
  <c r="P25" i="67"/>
  <c r="S20" i="67"/>
  <c r="R20" i="67"/>
  <c r="Q20" i="67"/>
  <c r="P20" i="67"/>
  <c r="O20" i="67"/>
  <c r="N20" i="67"/>
  <c r="M20" i="67"/>
  <c r="L20" i="67"/>
  <c r="K20" i="67"/>
  <c r="J20" i="67"/>
  <c r="I20" i="67"/>
  <c r="H20" i="67"/>
  <c r="G20" i="67"/>
  <c r="F20" i="67"/>
  <c r="E20" i="67"/>
  <c r="D20" i="67"/>
  <c r="T20" i="67" l="1"/>
  <c r="P33" i="67"/>
</calcChain>
</file>

<file path=xl/sharedStrings.xml><?xml version="1.0" encoding="utf-8"?>
<sst xmlns="http://schemas.openxmlformats.org/spreadsheetml/2006/main" count="314" uniqueCount="201">
  <si>
    <t>a</t>
  </si>
  <si>
    <t>b</t>
  </si>
  <si>
    <t>c</t>
  </si>
  <si>
    <t>d</t>
  </si>
  <si>
    <t>e</t>
  </si>
  <si>
    <t>T</t>
  </si>
  <si>
    <t>T-1</t>
  </si>
  <si>
    <t>T-2</t>
  </si>
  <si>
    <t>f</t>
  </si>
  <si>
    <t>აქტივების გადაფასების რეზერვი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</si>
  <si>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</si>
  <si>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</si>
  <si>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</si>
  <si>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</si>
  <si>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</si>
  <si>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</si>
  <si>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</si>
  <si>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</si>
  <si>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</si>
  <si>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</si>
  <si>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</si>
  <si>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</si>
  <si>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</si>
  <si>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</si>
  <si>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</si>
  <si>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</si>
  <si>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</si>
  <si>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</si>
  <si>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</si>
  <si>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</si>
  <si>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ოპერაციებისთვის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</si>
  <si>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</si>
  <si>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</si>
  <si>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</si>
  <si>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</si>
  <si>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</si>
  <si>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</si>
  <si>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</si>
  <si>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</si>
  <si>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</si>
  <si>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</si>
  <si>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</si>
  <si>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</si>
  <si>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</si>
  <si>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</si>
  <si>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</si>
  <si>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</si>
  <si>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</si>
  <si>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</si>
  <si>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</si>
  <si>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</si>
  <si>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</si>
  <si>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</si>
  <si>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</si>
  <si>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</si>
  <si>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</si>
  <si>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</si>
  <si>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</si>
  <si>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</si>
  <si>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</si>
  <si>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</si>
  <si>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</si>
  <si>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</si>
  <si>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</si>
  <si>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</si>
  <si>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</si>
  <si>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</si>
  <si>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</si>
  <si>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</si>
  <si>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</si>
  <si>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</si>
  <si>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</si>
  <si>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</si>
  <si>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</si>
  <si>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>მთლიანი კაპიტალი</t>
  </si>
  <si>
    <t>საბალანსო ღირებულებების გადაყვანა სტანდარტიზებული საზედამხედველო ანგარიშგების ფორმატში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</si>
  <si>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</si>
  <si>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</si>
  <si>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</si>
  <si>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</si>
  <si>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</si>
  <si>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</si>
  <si>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</si>
  <si>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</si>
  <si>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</si>
  <si>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</si>
  <si>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</si>
  <si>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</si>
  <si>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</si>
  <si>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</si>
  <si>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</si>
  <si>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</si>
  <si>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</si>
  <si>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</si>
  <si>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</si>
  <si>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</si>
  <si>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</si>
  <si>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</si>
  <si>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</si>
  <si>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</si>
  <si>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</si>
  <si>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</si>
  <si>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</si>
  <si>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</si>
  <si>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</si>
  <si>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</si>
  <si>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</si>
  <si>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</si>
  <si>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</si>
  <si>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r>
      <t>სხვა მატერიალური რისკის ამღები</t>
    </r>
    <r>
      <rPr>
        <sz val="10"/>
        <color rgb="FFFF0000"/>
        <rFont val="Segoe UI"/>
        <family val="2"/>
      </rPr>
      <t xml:space="preserve"> </t>
    </r>
    <r>
      <rPr>
        <sz val="10"/>
        <color theme="1"/>
        <rFont val="Segoe UI"/>
        <family val="2"/>
      </rPr>
      <t xml:space="preserve">პირები </t>
    </r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</si>
  <si>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</si>
  <si>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</si>
  <si>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</si>
  <si>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</si>
  <si>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</si>
  <si>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</si>
  <si>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</si>
  <si>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</si>
  <si>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</si>
  <si>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</si>
  <si>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</si>
  <si>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</si>
  <si>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</si>
  <si>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</si>
  <si>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</si>
  <si>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</si>
  <si>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</si>
  <si>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</si>
  <si>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</si>
  <si>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</si>
  <si>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</si>
  <si>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</si>
  <si>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</si>
  <si>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</si>
  <si>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</si>
  <si>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</si>
  <si>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</si>
  <si>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</si>
  <si>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</si>
  <si>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</si>
  <si>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</si>
  <si>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</si>
  <si>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</si>
  <si>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</si>
  <si>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</si>
  <si>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</si>
  <si>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</si>
  <si>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</si>
  <si>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</si>
  <si>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</si>
  <si>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</si>
  <si>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</si>
  <si>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</si>
  <si>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</si>
  <si>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</si>
  <si>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</si>
  <si>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</si>
  <si>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</si>
  <si>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</si>
  <si>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</si>
  <si>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</si>
  <si>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სს ბანკი ქართუ</t>
  </si>
  <si>
    <t>ფულადი სახსრები და მათი ეკვივალენტები</t>
  </si>
  <si>
    <t>მოთხოვნები საკრედიტო ინსტიტუტების მიმართ</t>
  </si>
  <si>
    <t>კლიენტებზე გაცემული სესხები</t>
  </si>
  <si>
    <t>ინვესტიციები შვილობილ კომპანიებში</t>
  </si>
  <si>
    <t>ძირითადი საშუალებები</t>
  </si>
  <si>
    <t>აქტივის გამოყენების უფლება</t>
  </si>
  <si>
    <t>არამატერიალური აქტივები</t>
  </si>
  <si>
    <t>მოგების გადასახადის აქტივი</t>
  </si>
  <si>
    <t>მოგების გადავადებული საგადასახადო აქტივი</t>
  </si>
  <si>
    <t>შპს სკ "ქართუ ბროკერი"</t>
  </si>
  <si>
    <t>საბროკერო ოპერაციები</t>
  </si>
  <si>
    <t>სს "დაზღვევის კომპანია ქართუ"</t>
  </si>
  <si>
    <t>დაზღვევის ოპერაციები</t>
  </si>
  <si>
    <t>საქართველოს ფასიანი ქაღალდების ცენტრალური დეპოზიტარი</t>
  </si>
  <si>
    <t>ოპერაციები ფასიანი ქაღალდებით</t>
  </si>
  <si>
    <t>გაერთანებული კლირინგ ცენტრი</t>
  </si>
  <si>
    <t>საკლირინგო ოპერაციები</t>
  </si>
  <si>
    <t>შპს ჯეოპლასტი</t>
  </si>
  <si>
    <t>წარმოება</t>
  </si>
  <si>
    <t>სს გაერთიანებული საფინანსო კორპორაცია</t>
  </si>
  <si>
    <t>პროცესინგი</t>
  </si>
  <si>
    <t xml:space="preserve"> შპს საინვესტიციო კომპანია ქართუ ინვესტი</t>
  </si>
  <si>
    <t>საინვესტიცო საქმიანობა</t>
  </si>
  <si>
    <t>ვალდებულებები საკრედიტო ინსტიტუტების წინაშე</t>
  </si>
  <si>
    <t>ვალდებულებები კლიენტების წინაშე</t>
  </si>
  <si>
    <t>ანარიცხები</t>
  </si>
  <si>
    <t>მოგების გადასახადის მიმდინარე ვალდებულებები</t>
  </si>
  <si>
    <t>მოგების გადავადებული საგადასახადო ვალდებულებები</t>
  </si>
  <si>
    <t>საიჯარო ვალდებულებები</t>
  </si>
  <si>
    <t>სუბორდინირებული ვალი</t>
  </si>
  <si>
    <t>სააქციო კაპიტალი</t>
  </si>
  <si>
    <t>დამატებით შეტანილი კაპიტალი</t>
  </si>
  <si>
    <t>უმცირესობის წილი</t>
  </si>
  <si>
    <t>ფასს ანგარიშგება ამ კატეგორიაში მოიცავს ნაღდ ფულს,  კომერციული ბანკების საკორესპონდენტო ანგარიშებს სებ-ში და ბანკის 90 დღემდე ვადიანობის მოთხოვნებს განთავსებულს პარტნიორ ორგანიზაციებში.</t>
  </si>
  <si>
    <t>ფასს ანგარიშგება მოიცავს ბანკის მხოლოდ 90 დღეზე მეტი ვადიანობის მოთხოვნებს, ხოლო სებ ანგარიშგებით ამ ნაწილში გაივალისწინება ბანკებში საკორესპოდენტო ანგარიშებზე განთავსებული თანხები.</t>
  </si>
  <si>
    <t>ფასს-ის მიხედვით, კლიენტებზე გაცემული სესხები მოიცავს: სესხის ძირითად თანხას, ბალანსურ და გარებალანსურ დარიცხულ პროცენტს, დარიცხულ ჯარიმას, რომელსაც აკლდება ფასს მიხედვით დაანგარიშებული სესხის შესაძლო დანაკარგის რეზერვი. სებ-ის მიხედვით კლიენტებზე გაცემული სესხებში შედის სესხის ძირითადი თანხა, სესხზე, რომლის ვადაგადაცილების დღეების რაოდენობა ნაკლებია 30-ზე და კლასიფიცირებულია როგორც სტანდარტული, დარიცხული პროცენტი (ბალანსური პროცენტი), რომელსაც აკლდება სესხების შესაძლო დანაკარგის რეზერვი.</t>
  </si>
  <si>
    <t>ფასს-ის მიხედვით სხვა აქტივებში ძირითადად შედის დასაკუთრებული ქონებების სამართლიანი ღირებულება. სებ-ის მიხედვით აღნიშნულ პუნქტში ძირითადად გაერთიანებულია დასაკუთერბული ქონებების წმინდა ღირებულება (დასაკუთრების ღირებულებას დაკლებული რეზერვი)</t>
  </si>
  <si>
    <t>მოცემულია გარესაბალანსო ვალდებულებების რეზერვის მოცულობა</t>
  </si>
  <si>
    <t>ფასს-ის მიხედვით სხვაობა გადატანილია კაპიტალში. იხ. წლიური ანგარიში.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</si>
</sst>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&quot;$&quot;#,##0.00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8" fontId="13" fillId="36" borderId="0"/>
    <xf numFmtId="169" fontId="13" fillId="36" borderId="0"/>
    <xf numFmtId="168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0" fontId="19" fillId="38" borderId="0" applyNumberFormat="0" applyBorder="0" applyAlignment="0" applyProtection="0"/>
    <xf numFmtId="170" fontId="22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1" fontId="24" fillId="0" borderId="0" applyFill="0" applyBorder="0" applyAlignment="0"/>
    <xf numFmtId="171" fontId="24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9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8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2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5" applyNumberFormat="0" applyAlignment="0" applyProtection="0">
      <alignment horizontal="left" vertical="center"/>
    </xf>
    <xf numFmtId="0" fontId="41" fillId="0" borderId="25" applyNumberFormat="0" applyAlignment="0" applyProtection="0">
      <alignment horizontal="left" vertical="center"/>
    </xf>
    <xf numFmtId="168" fontId="41" fillId="0" borderId="25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68" fontId="41" fillId="0" borderId="7">
      <alignment horizontal="left" vertical="center"/>
    </xf>
    <xf numFmtId="0" fontId="42" fillId="0" borderId="35" applyNumberFormat="0" applyFill="0" applyAlignment="0" applyProtection="0"/>
    <xf numFmtId="169" fontId="42" fillId="0" borderId="35" applyNumberFormat="0" applyFill="0" applyAlignment="0" applyProtection="0"/>
    <xf numFmtId="0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169" fontId="43" fillId="0" borderId="36" applyNumberFormat="0" applyFill="0" applyAlignment="0" applyProtection="0"/>
    <xf numFmtId="0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169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68" fontId="46" fillId="0" borderId="0"/>
    <xf numFmtId="0" fontId="46" fillId="0" borderId="0"/>
    <xf numFmtId="168" fontId="46" fillId="0" borderId="0"/>
    <xf numFmtId="168" fontId="41" fillId="0" borderId="0"/>
    <xf numFmtId="0" fontId="41" fillId="0" borderId="0"/>
    <xf numFmtId="168" fontId="41" fillId="0" borderId="0"/>
    <xf numFmtId="168" fontId="47" fillId="0" borderId="0"/>
    <xf numFmtId="0" fontId="47" fillId="0" borderId="0"/>
    <xf numFmtId="168" fontId="47" fillId="0" borderId="0"/>
    <xf numFmtId="168" fontId="48" fillId="0" borderId="0"/>
    <xf numFmtId="0" fontId="48" fillId="0" borderId="0"/>
    <xf numFmtId="168" fontId="48" fillId="0" borderId="0"/>
    <xf numFmtId="168" fontId="49" fillId="0" borderId="0"/>
    <xf numFmtId="0" fontId="49" fillId="0" borderId="0"/>
    <xf numFmtId="168" fontId="49" fillId="0" borderId="0"/>
    <xf numFmtId="168" fontId="50" fillId="0" borderId="0"/>
    <xf numFmtId="0" fontId="50" fillId="0" borderId="0"/>
    <xf numFmtId="168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51" fillId="0" borderId="0" applyNumberFormat="0" applyFill="0" applyBorder="0" applyAlignment="0" applyProtection="0">
      <alignment vertical="top"/>
      <protection locked="0"/>
    </xf>
    <xf numFmtId="169" fontId="51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8" fontId="52" fillId="0" borderId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9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3" fontId="2" fillId="71" borderId="2" applyFont="0">
      <alignment horizontal="right" vertical="center"/>
      <protection locked="0"/>
    </xf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0" fontId="56" fillId="0" borderId="38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68" fontId="13" fillId="0" borderId="39"/>
    <xf numFmtId="169" fontId="13" fillId="0" borderId="39"/>
    <xf numFmtId="168" fontId="13" fillId="0" borderId="39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1" fontId="2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4" fillId="0" borderId="0"/>
    <xf numFmtId="0" fontId="64" fillId="0" borderId="0"/>
    <xf numFmtId="0" fontId="63" fillId="0" borderId="0"/>
    <xf numFmtId="179" fontId="15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5" fillId="0" borderId="0"/>
    <xf numFmtId="0" fontId="15" fillId="0" borderId="0"/>
    <xf numFmtId="168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68" fontId="15" fillId="0" borderId="0"/>
    <xf numFmtId="0" fontId="15" fillId="0" borderId="0"/>
    <xf numFmtId="0" fontId="15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179" fontId="15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79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2" fillId="0" borderId="0"/>
    <xf numFmtId="0" fontId="15" fillId="0" borderId="0"/>
    <xf numFmtId="0" fontId="2" fillId="0" borderId="0"/>
    <xf numFmtId="0" fontId="14" fillId="0" borderId="0"/>
    <xf numFmtId="168" fontId="12" fillId="0" borderId="0"/>
    <xf numFmtId="0" fontId="2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5" fillId="0" borderId="0"/>
    <xf numFmtId="0" fontId="15" fillId="0" borderId="0"/>
    <xf numFmtId="168" fontId="12" fillId="0" borderId="0"/>
    <xf numFmtId="0" fontId="52" fillId="0" borderId="0"/>
    <xf numFmtId="0" fontId="2" fillId="0" borderId="0"/>
    <xf numFmtId="168" fontId="12" fillId="0" borderId="0"/>
    <xf numFmtId="0" fontId="1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179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79" fontId="2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13" fillId="0" borderId="0"/>
    <xf numFmtId="0" fontId="5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9" fontId="5" fillId="0" borderId="0"/>
    <xf numFmtId="0" fontId="13" fillId="0" borderId="0"/>
    <xf numFmtId="179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3" fillId="0" borderId="0"/>
    <xf numFmtId="179" fontId="5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68" fontId="13" fillId="0" borderId="0"/>
    <xf numFmtId="0" fontId="63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68" fontId="5" fillId="0" borderId="0"/>
    <xf numFmtId="0" fontId="63" fillId="0" borderId="0"/>
    <xf numFmtId="168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79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79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13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1" fillId="0" borderId="0"/>
    <xf numFmtId="0" fontId="2" fillId="0" borderId="0"/>
    <xf numFmtId="0" fontId="63" fillId="0" borderId="0"/>
    <xf numFmtId="168" fontId="3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2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68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7" fillId="0" borderId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9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4" borderId="2" applyFont="0">
      <alignment horizontal="right" vertical="center"/>
      <protection locked="0"/>
    </xf>
    <xf numFmtId="168" fontId="69" fillId="0" borderId="0"/>
    <xf numFmtId="0" fontId="69" fillId="0" borderId="0"/>
    <xf numFmtId="168" fontId="69" fillId="0" borderId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9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12" fillId="0" borderId="0"/>
    <xf numFmtId="17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88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68" fontId="12" fillId="0" borderId="0"/>
    <xf numFmtId="168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89" fontId="24" fillId="0" borderId="0" applyFill="0" applyBorder="0" applyAlignment="0"/>
    <xf numFmtId="190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9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12" fillId="0" borderId="43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13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42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6" fillId="0" borderId="0" xfId="8" applyFont="1" applyFill="1" applyBorder="1" applyProtection="1"/>
    <xf numFmtId="0" fontId="3" fillId="0" borderId="0" xfId="0" applyFont="1" applyBorder="1"/>
    <xf numFmtId="0" fontId="3" fillId="0" borderId="0" xfId="0" applyFont="1" applyAlignme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90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/>
    <xf numFmtId="167" fontId="3" fillId="0" borderId="0" xfId="0" applyNumberFormat="1" applyFont="1" applyAlignment="1">
      <alignment textRotation="90" wrapText="1"/>
    </xf>
    <xf numFmtId="0" fontId="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7" xfId="0" applyFont="1" applyBorder="1"/>
    <xf numFmtId="0" fontId="9" fillId="0" borderId="18" xfId="0" applyFont="1" applyBorder="1" applyAlignment="1">
      <alignment vertical="center" wrapText="1"/>
    </xf>
    <xf numFmtId="0" fontId="3" fillId="0" borderId="48" xfId="0" applyFont="1" applyBorder="1"/>
    <xf numFmtId="0" fontId="3" fillId="0" borderId="18" xfId="0" applyFont="1" applyBorder="1"/>
    <xf numFmtId="0" fontId="3" fillId="0" borderId="50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4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7" fontId="3" fillId="0" borderId="8" xfId="0" applyNumberFormat="1" applyFont="1" applyFill="1" applyBorder="1" applyAlignment="1">
      <alignment horizontal="center" vertical="center" textRotation="90" wrapText="1"/>
    </xf>
    <xf numFmtId="167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167" fontId="3" fillId="0" borderId="15" xfId="0" applyNumberFormat="1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1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92" fillId="0" borderId="0" xfId="0" applyFont="1" applyBorder="1"/>
    <xf numFmtId="0" fontId="7" fillId="0" borderId="2" xfId="12" applyFill="1" applyBorder="1" applyAlignment="1" applyProtection="1"/>
    <xf numFmtId="0" fontId="0" fillId="0" borderId="0" xfId="0" applyFill="1" applyBorder="1"/>
    <xf numFmtId="0" fontId="93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4" fillId="0" borderId="2" xfId="12" applyFont="1" applyFill="1" applyBorder="1" applyAlignment="1" applyProtection="1"/>
    <xf numFmtId="0" fontId="94" fillId="0" borderId="2" xfId="12" applyFont="1" applyFill="1" applyBorder="1" applyAlignment="1" applyProtection="1">
      <alignment horizontal="left" vertical="center" wrapText="1"/>
    </xf>
    <xf numFmtId="0" fontId="4" fillId="35" borderId="20" xfId="0" applyFont="1" applyFill="1" applyBorder="1"/>
    <xf numFmtId="0" fontId="4" fillId="35" borderId="18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95" fillId="0" borderId="0" xfId="20955" applyFont="1" applyFill="1" applyBorder="1" applyAlignment="1" applyProtection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indent="3"/>
    </xf>
    <xf numFmtId="0" fontId="9" fillId="0" borderId="18" xfId="0" applyFont="1" applyFill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6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5" xfId="0" applyFont="1" applyBorder="1"/>
    <xf numFmtId="0" fontId="3" fillId="0" borderId="0" xfId="0" applyFont="1" applyFill="1"/>
    <xf numFmtId="0" fontId="96" fillId="0" borderId="54" xfId="20955" applyFont="1" applyFill="1" applyBorder="1" applyAlignment="1" applyProtection="1"/>
    <xf numFmtId="0" fontId="96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8" xfId="0" applyFont="1" applyFill="1" applyBorder="1" applyAlignment="1">
      <alignment horizontal="center"/>
    </xf>
    <xf numFmtId="0" fontId="3" fillId="0" borderId="14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3" fontId="3" fillId="0" borderId="2" xfId="0" applyNumberFormat="1" applyFont="1" applyBorder="1" applyAlignment="1" applyProtection="1">
      <alignment horizontal="center" vertical="center"/>
      <protection locked="0"/>
    </xf>
    <xf numFmtId="193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3" fontId="3" fillId="0" borderId="15" xfId="0" applyNumberFormat="1" applyFont="1" applyBorder="1" applyProtection="1">
      <protection locked="0"/>
    </xf>
    <xf numFmtId="193" fontId="3" fillId="0" borderId="18" xfId="0" applyNumberFormat="1" applyFont="1" applyBorder="1" applyProtection="1">
      <protection locked="0"/>
    </xf>
    <xf numFmtId="193" fontId="3" fillId="0" borderId="19" xfId="0" applyNumberFormat="1" applyFont="1" applyBorder="1" applyProtection="1">
      <protection locked="0"/>
    </xf>
    <xf numFmtId="193" fontId="10" fillId="35" borderId="2" xfId="0" applyNumberFormat="1" applyFont="1" applyFill="1" applyBorder="1" applyAlignment="1">
      <alignment vertical="center" wrapText="1"/>
    </xf>
    <xf numFmtId="193" fontId="10" fillId="35" borderId="15" xfId="0" applyNumberFormat="1" applyFont="1" applyFill="1" applyBorder="1" applyAlignment="1">
      <alignment vertical="center" wrapText="1"/>
    </xf>
    <xf numFmtId="193" fontId="10" fillId="0" borderId="2" xfId="0" applyNumberFormat="1" applyFont="1" applyBorder="1" applyAlignment="1" applyProtection="1">
      <alignment vertical="center" wrapText="1"/>
      <protection locked="0"/>
    </xf>
    <xf numFmtId="193" fontId="10" fillId="0" borderId="15" xfId="0" applyNumberFormat="1" applyFont="1" applyBorder="1" applyAlignment="1" applyProtection="1">
      <alignment vertical="center" wrapText="1"/>
      <protection locked="0"/>
    </xf>
    <xf numFmtId="193" fontId="10" fillId="0" borderId="2" xfId="0" applyNumberFormat="1" applyFont="1" applyBorder="1" applyAlignment="1" applyProtection="1">
      <alignment horizontal="center" vertical="center" wrapText="1"/>
      <protection locked="0"/>
    </xf>
    <xf numFmtId="193" fontId="10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/>
    <xf numFmtId="193" fontId="3" fillId="0" borderId="1" xfId="0" applyNumberFormat="1" applyFont="1" applyBorder="1" applyProtection="1">
      <protection locked="0"/>
    </xf>
    <xf numFmtId="193" fontId="3" fillId="0" borderId="53" xfId="0" applyNumberFormat="1" applyFont="1" applyBorder="1" applyProtection="1">
      <protection locked="0"/>
    </xf>
    <xf numFmtId="193" fontId="10" fillId="35" borderId="8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vertical="center" wrapText="1"/>
    </xf>
    <xf numFmtId="193" fontId="10" fillId="35" borderId="19" xfId="0" applyNumberFormat="1" applyFont="1" applyFill="1" applyBorder="1" applyAlignment="1">
      <alignment vertical="center" wrapText="1"/>
    </xf>
    <xf numFmtId="193" fontId="9" fillId="0" borderId="8" xfId="0" applyNumberFormat="1" applyFont="1" applyBorder="1" applyAlignment="1" applyProtection="1">
      <alignment horizontal="center" vertical="center" wrapText="1"/>
      <protection locked="0"/>
    </xf>
    <xf numFmtId="193" fontId="9" fillId="0" borderId="2" xfId="0" applyNumberFormat="1" applyFont="1" applyBorder="1" applyAlignment="1" applyProtection="1">
      <alignment horizontal="center" vertical="center" wrapText="1"/>
      <protection locked="0"/>
    </xf>
    <xf numFmtId="193" fontId="9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 applyAlignment="1">
      <alignment horizontal="center" vertical="center"/>
    </xf>
    <xf numFmtId="193" fontId="3" fillId="35" borderId="2" xfId="0" applyNumberFormat="1" applyFont="1" applyFill="1" applyBorder="1" applyAlignment="1">
      <alignment horizontal="center" vertical="center" wrapText="1"/>
    </xf>
    <xf numFmtId="193" fontId="3" fillId="35" borderId="15" xfId="0" applyNumberFormat="1" applyFont="1" applyFill="1" applyBorder="1" applyAlignment="1">
      <alignment horizontal="center" vertical="center"/>
    </xf>
    <xf numFmtId="193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93" fontId="3" fillId="0" borderId="0" xfId="0" applyNumberFormat="1" applyFont="1"/>
    <xf numFmtId="169" fontId="13" fillId="36" borderId="0" xfId="15" applyBorder="1"/>
    <xf numFmtId="169" fontId="13" fillId="36" borderId="49" xfId="15" applyBorder="1"/>
    <xf numFmtId="0" fontId="3" fillId="0" borderId="18" xfId="0" applyFont="1" applyBorder="1" applyAlignment="1">
      <alignment horizontal="right" wrapText="1"/>
    </xf>
    <xf numFmtId="193" fontId="3" fillId="35" borderId="18" xfId="0" applyNumberFormat="1" applyFont="1" applyFill="1" applyBorder="1" applyAlignment="1">
      <alignment horizontal="center" vertical="center"/>
    </xf>
    <xf numFmtId="193" fontId="3" fillId="35" borderId="19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4" fontId="6" fillId="0" borderId="0" xfId="8" applyNumberFormat="1" applyFont="1" applyFill="1" applyBorder="1" applyAlignment="1" applyProtection="1">
      <alignment horizontal="center"/>
    </xf>
    <xf numFmtId="0" fontId="6" fillId="0" borderId="14" xfId="8" applyFont="1" applyBorder="1"/>
    <xf numFmtId="0" fontId="3" fillId="0" borderId="15" xfId="0" applyFont="1" applyBorder="1"/>
    <xf numFmtId="0" fontId="6" fillId="0" borderId="0" xfId="8" applyFont="1"/>
    <xf numFmtId="0" fontId="96" fillId="0" borderId="4" xfId="20955" applyFont="1" applyBorder="1"/>
    <xf numFmtId="14" fontId="6" fillId="0" borderId="0" xfId="8" applyNumberFormat="1" applyFont="1" applyAlignment="1">
      <alignment horizontal="center"/>
    </xf>
    <xf numFmtId="164" fontId="3" fillId="0" borderId="2" xfId="20956" applyNumberFormat="1" applyFont="1" applyBorder="1" applyAlignment="1" applyProtection="1">
      <alignment horizontal="center" vertical="center"/>
      <protection locked="0"/>
    </xf>
    <xf numFmtId="164" fontId="4" fillId="35" borderId="18" xfId="20956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64" fontId="3" fillId="0" borderId="2" xfId="20956" applyNumberFormat="1" applyFont="1" applyBorder="1" applyProtection="1">
      <protection locked="0"/>
    </xf>
    <xf numFmtId="164" fontId="4" fillId="75" borderId="15" xfId="20956" applyNumberFormat="1" applyFont="1" applyFill="1" applyBorder="1" applyAlignment="1">
      <alignment horizontal="center" vertical="center"/>
    </xf>
    <xf numFmtId="164" fontId="3" fillId="0" borderId="2" xfId="20956" applyNumberFormat="1" applyFont="1" applyFill="1" applyBorder="1" applyAlignment="1" applyProtection="1">
      <alignment horizontal="center" vertical="center"/>
      <protection locked="0"/>
    </xf>
    <xf numFmtId="164" fontId="4" fillId="35" borderId="19" xfId="20956" applyNumberFormat="1" applyFont="1" applyFill="1" applyBorder="1" applyAlignment="1">
      <alignment horizontal="center" vertical="center"/>
    </xf>
    <xf numFmtId="164" fontId="4" fillId="0" borderId="4" xfId="20956" applyNumberFormat="1" applyFont="1" applyBorder="1" applyAlignment="1" applyProtection="1">
      <alignment horizontal="center" vertical="center" wrapText="1"/>
      <protection locked="0"/>
    </xf>
    <xf numFmtId="164" fontId="4" fillId="0" borderId="2" xfId="20956" applyNumberFormat="1" applyFont="1" applyBorder="1" applyAlignment="1" applyProtection="1">
      <alignment horizontal="center" vertical="center" textRotation="90" wrapText="1"/>
      <protection locked="0"/>
    </xf>
    <xf numFmtId="164" fontId="4" fillId="35" borderId="15" xfId="20956" applyNumberFormat="1" applyFont="1" applyFill="1" applyBorder="1" applyAlignment="1">
      <alignment horizontal="center" vertical="center"/>
    </xf>
    <xf numFmtId="164" fontId="3" fillId="0" borderId="4" xfId="20956" applyNumberFormat="1" applyFont="1" applyBorder="1" applyProtection="1">
      <protection locked="0"/>
    </xf>
    <xf numFmtId="164" fontId="3" fillId="0" borderId="15" xfId="20956" applyNumberFormat="1" applyFont="1" applyBorder="1" applyProtection="1">
      <protection locked="0"/>
    </xf>
    <xf numFmtId="164" fontId="3" fillId="0" borderId="18" xfId="20956" applyNumberFormat="1" applyFont="1" applyBorder="1" applyProtection="1">
      <protection locked="0"/>
    </xf>
    <xf numFmtId="164" fontId="3" fillId="0" borderId="19" xfId="20956" applyNumberFormat="1" applyFont="1" applyBorder="1" applyProtection="1">
      <protection locked="0"/>
    </xf>
    <xf numFmtId="164" fontId="3" fillId="35" borderId="18" xfId="20956" applyNumberFormat="1" applyFont="1" applyFill="1" applyBorder="1"/>
    <xf numFmtId="164" fontId="3" fillId="35" borderId="19" xfId="20956" applyNumberFormat="1" applyFont="1" applyFill="1" applyBorder="1"/>
    <xf numFmtId="164" fontId="10" fillId="35" borderId="2" xfId="20956" applyNumberFormat="1" applyFont="1" applyFill="1" applyBorder="1" applyAlignment="1">
      <alignment vertical="center" wrapText="1"/>
    </xf>
    <xf numFmtId="164" fontId="10" fillId="0" borderId="2" xfId="20956" applyNumberFormat="1" applyFont="1" applyBorder="1" applyAlignment="1" applyProtection="1">
      <alignment vertical="center" wrapText="1"/>
      <protection locked="0"/>
    </xf>
    <xf numFmtId="164" fontId="10" fillId="0" borderId="2" xfId="20956" applyNumberFormat="1" applyFont="1" applyBorder="1" applyAlignment="1" applyProtection="1">
      <alignment horizontal="center" vertical="center" wrapText="1"/>
      <protection locked="0"/>
    </xf>
    <xf numFmtId="164" fontId="10" fillId="35" borderId="2" xfId="20956" applyNumberFormat="1" applyFont="1" applyFill="1" applyBorder="1" applyAlignment="1">
      <alignment horizontal="right" vertical="center" wrapText="1"/>
    </xf>
    <xf numFmtId="164" fontId="10" fillId="0" borderId="2" xfId="20956" applyNumberFormat="1" applyFont="1" applyBorder="1" applyAlignment="1" applyProtection="1">
      <alignment horizontal="right" vertical="center" wrapText="1"/>
      <protection locked="0"/>
    </xf>
    <xf numFmtId="164" fontId="10" fillId="35" borderId="18" xfId="20956" applyNumberFormat="1" applyFont="1" applyFill="1" applyBorder="1" applyAlignment="1">
      <alignment horizontal="right" vertical="center" wrapText="1"/>
    </xf>
    <xf numFmtId="164" fontId="10" fillId="35" borderId="15" xfId="20956" applyNumberFormat="1" applyFont="1" applyFill="1" applyBorder="1" applyAlignment="1">
      <alignment horizontal="right" vertical="center" wrapText="1"/>
    </xf>
    <xf numFmtId="164" fontId="10" fillId="0" borderId="15" xfId="20956" applyNumberFormat="1" applyFont="1" applyBorder="1" applyAlignment="1" applyProtection="1">
      <alignment vertical="center" wrapText="1"/>
      <protection locked="0"/>
    </xf>
    <xf numFmtId="164" fontId="10" fillId="35" borderId="15" xfId="20956" applyNumberFormat="1" applyFont="1" applyFill="1" applyBorder="1" applyAlignment="1">
      <alignment vertical="center" wrapText="1"/>
    </xf>
    <xf numFmtId="164" fontId="10" fillId="35" borderId="19" xfId="20956" applyNumberFormat="1" applyFont="1" applyFill="1" applyBorder="1" applyAlignment="1">
      <alignment horizontal="right" vertical="center" wrapText="1"/>
    </xf>
    <xf numFmtId="164" fontId="3" fillId="0" borderId="2" xfId="20956" applyNumberFormat="1" applyFont="1" applyBorder="1" applyAlignment="1" applyProtection="1">
      <alignment horizontal="center" vertical="center" wrapText="1"/>
      <protection locked="0"/>
    </xf>
    <xf numFmtId="164" fontId="3" fillId="0" borderId="2" xfId="20956" applyNumberFormat="1" applyFont="1" applyBorder="1" applyAlignment="1" applyProtection="1">
      <alignment horizontal="center"/>
      <protection locked="0"/>
    </xf>
    <xf numFmtId="164" fontId="3" fillId="0" borderId="4" xfId="20956" applyNumberFormat="1" applyFont="1" applyBorder="1" applyAlignment="1" applyProtection="1">
      <alignment horizontal="center" vertical="center" wrapText="1"/>
      <protection locked="0"/>
    </xf>
    <xf numFmtId="164" fontId="3" fillId="0" borderId="4" xfId="20956" applyNumberFormat="1" applyFont="1" applyBorder="1" applyAlignment="1" applyProtection="1">
      <alignment horizontal="center"/>
      <protection locked="0"/>
    </xf>
    <xf numFmtId="1" fontId="3" fillId="0" borderId="2" xfId="20956" applyNumberFormat="1" applyFont="1" applyBorder="1" applyAlignment="1" applyProtection="1">
      <alignment horizontal="center"/>
      <protection locked="0"/>
    </xf>
    <xf numFmtId="1" fontId="4" fillId="35" borderId="18" xfId="20956" applyNumberFormat="1" applyFont="1" applyFill="1" applyBorder="1" applyAlignment="1">
      <alignment horizontal="center" vertical="center"/>
    </xf>
    <xf numFmtId="1" fontId="4" fillId="0" borderId="4" xfId="20956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3" xfId="8" applyFont="1" applyBorder="1" applyAlignment="1">
      <alignment horizontal="center"/>
    </xf>
    <xf numFmtId="0" fontId="6" fillId="0" borderId="45" xfId="8" applyFont="1" applyBorder="1" applyAlignment="1">
      <alignment horizontal="center"/>
    </xf>
    <xf numFmtId="193" fontId="3" fillId="3" borderId="9" xfId="0" applyNumberFormat="1" applyFont="1" applyFill="1" applyBorder="1" applyAlignment="1">
      <alignment horizontal="center"/>
    </xf>
    <xf numFmtId="193" fontId="3" fillId="3" borderId="24" xfId="0" applyNumberFormat="1" applyFont="1" applyFill="1" applyBorder="1" applyAlignment="1">
      <alignment horizontal="center"/>
    </xf>
    <xf numFmtId="193" fontId="3" fillId="3" borderId="46" xfId="0" applyNumberFormat="1" applyFont="1" applyFill="1" applyBorder="1" applyAlignment="1">
      <alignment horizontal="center"/>
    </xf>
    <xf numFmtId="193" fontId="3" fillId="3" borderId="49" xfId="0" applyNumberFormat="1" applyFont="1" applyFill="1" applyBorder="1" applyAlignment="1">
      <alignment horizontal="center"/>
    </xf>
    <xf numFmtId="193" fontId="3" fillId="3" borderId="44" xfId="0" applyNumberFormat="1" applyFont="1" applyFill="1" applyBorder="1" applyAlignment="1">
      <alignment horizontal="center"/>
    </xf>
    <xf numFmtId="193" fontId="3" fillId="3" borderId="5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Normal="100" workbookViewId="0"/>
  </sheetViews>
  <sheetFormatPr defaultRowHeight="15"/>
  <cols>
    <col min="1" max="1" width="9.7109375" style="118" bestFit="1" customWidth="1"/>
    <col min="2" max="2" width="128.7109375" style="94" bestFit="1" customWidth="1"/>
    <col min="3" max="3" width="39.42578125" customWidth="1"/>
  </cols>
  <sheetData>
    <row r="1" spans="1:3" s="1" customFormat="1">
      <c r="A1" s="116" t="s">
        <v>145</v>
      </c>
      <c r="B1" s="95" t="s">
        <v>121</v>
      </c>
      <c r="C1" s="92"/>
    </row>
    <row r="2" spans="1:3" s="96" customFormat="1">
      <c r="A2" s="117">
        <v>20</v>
      </c>
      <c r="B2" s="93" t="s">
        <v>123</v>
      </c>
    </row>
    <row r="3" spans="1:3" s="96" customFormat="1">
      <c r="A3" s="117">
        <v>21</v>
      </c>
      <c r="B3" s="93" t="s">
        <v>91</v>
      </c>
    </row>
    <row r="4" spans="1:3" s="96" customFormat="1">
      <c r="A4" s="117">
        <v>22</v>
      </c>
      <c r="B4" s="98" t="s">
        <v>133</v>
      </c>
    </row>
    <row r="5" spans="1:3" s="96" customFormat="1">
      <c r="A5" s="117">
        <v>23</v>
      </c>
      <c r="B5" s="98" t="s">
        <v>116</v>
      </c>
    </row>
    <row r="6" spans="1:3" s="96" customFormat="1">
      <c r="A6" s="117">
        <v>24</v>
      </c>
      <c r="B6" s="93" t="s">
        <v>131</v>
      </c>
    </row>
    <row r="7" spans="1:3" s="96" customFormat="1">
      <c r="A7" s="117">
        <v>25</v>
      </c>
      <c r="B7" s="97" t="s">
        <v>117</v>
      </c>
    </row>
    <row r="8" spans="1:3" s="96" customFormat="1">
      <c r="A8" s="117">
        <v>26</v>
      </c>
      <c r="B8" s="97" t="s">
        <v>119</v>
      </c>
    </row>
    <row r="9" spans="1:3" s="96" customFormat="1">
      <c r="A9" s="117">
        <v>27</v>
      </c>
      <c r="B9" s="97" t="s">
        <v>118</v>
      </c>
    </row>
    <row r="10" spans="1:3" s="1" customFormat="1">
      <c r="A10" s="119"/>
      <c r="B10" s="94"/>
      <c r="C10" s="92"/>
    </row>
    <row r="11" spans="1:3" s="1" customFormat="1" ht="45">
      <c r="A11" s="119"/>
      <c r="B11" s="104" t="s">
        <v>159</v>
      </c>
      <c r="C11" s="92"/>
    </row>
  </sheetData>
  <hyperlinks>
    <hyperlink ref="B6" location="'24. Rem1'!A1" display="ფინანსური წლის განმავლობაში გაცემული ანაზღაურება"/>
    <hyperlink ref="B7" location="'25. Rem 2'!A1" display="ცხრილი 25: განსაკუთრებული გადახდები"/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  <hyperlink ref="B3" location="'21. LI4'!A1" display="კონსოლიდაცია საწარმოების მიხედვით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/>
    <hyperlink ref="B4" location="'22. OR1'!A1" display="ცხრილი 22: ინფორმაცია ისტორიული დანარგების მოცულობის შესახებ"/>
  </hyperlink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55"/>
  <sheetViews>
    <sheetView zoomScaleNormal="100" zoomScaleSheetLayoutView="55" workbookViewId="0">
      <pane xSplit="1" ySplit="4" topLeftCell="B5" activePane="bottomRight" state="frozen"/>
      <selection activeCell="D16" sqref="D16"/>
      <selection pane="topRight" activeCell="D16" sqref="D16"/>
      <selection pane="bottomLeft" activeCell="D16" sqref="D16"/>
      <selection pane="bottomRight"/>
    </sheetView>
  </sheetViews>
  <sheetFormatPr defaultRowHeight="15"/>
  <cols>
    <col min="1" max="1" width="10.5703125" style="3" bestFit="1" customWidth="1"/>
    <col min="2" max="2" width="29.42578125" style="3" customWidth="1"/>
    <col min="3" max="3" width="29.7109375" style="3" customWidth="1"/>
    <col min="4" max="4" width="38.5703125" style="3" customWidth="1"/>
    <col min="5" max="5" width="29.5703125" style="3" customWidth="1"/>
    <col min="6" max="6" width="13.28515625" style="3" customWidth="1"/>
    <col min="7" max="7" width="13.140625" style="3" customWidth="1"/>
    <col min="8" max="8" width="12" style="3" customWidth="1"/>
    <col min="9" max="9" width="13.5703125" style="3" bestFit="1" customWidth="1"/>
    <col min="10" max="10" width="12" style="3" customWidth="1"/>
    <col min="11" max="11" width="11.5703125" style="3" customWidth="1"/>
    <col min="12" max="12" width="13.7109375" style="3" customWidth="1"/>
    <col min="13" max="14" width="12.85546875" style="3" customWidth="1"/>
    <col min="15" max="15" width="14.5703125" style="3" bestFit="1" customWidth="1"/>
    <col min="16" max="16" width="16" style="3" bestFit="1" customWidth="1"/>
    <col min="17" max="17" width="10.7109375" style="3" customWidth="1"/>
    <col min="18" max="18" width="12" style="3" customWidth="1"/>
    <col min="19" max="19" width="11.5703125" style="3" customWidth="1"/>
    <col min="20" max="20" width="13.7109375" style="3" customWidth="1"/>
  </cols>
  <sheetData>
    <row r="1" spans="1:20" ht="15.75">
      <c r="A1" s="7" t="s">
        <v>57</v>
      </c>
      <c r="B1" s="164" t="s">
        <v>161</v>
      </c>
    </row>
    <row r="2" spans="1:20" s="10" customFormat="1" ht="15.75" customHeight="1">
      <c r="A2" s="10" t="s">
        <v>58</v>
      </c>
      <c r="B2" s="165">
        <v>44196</v>
      </c>
    </row>
    <row r="3" spans="1:20">
      <c r="A3" s="68"/>
      <c r="B3" s="121"/>
      <c r="C3" s="42"/>
      <c r="D3" s="42"/>
      <c r="E3" s="11"/>
      <c r="F3" s="19"/>
    </row>
    <row r="4" spans="1:20" ht="15.75" thickBot="1">
      <c r="A4" s="123" t="s">
        <v>146</v>
      </c>
      <c r="B4" s="124" t="s">
        <v>122</v>
      </c>
      <c r="C4" s="42"/>
      <c r="D4" s="42"/>
      <c r="E4" s="11"/>
      <c r="F4" s="19"/>
    </row>
    <row r="5" spans="1:20" s="45" customFormat="1">
      <c r="A5" s="125"/>
      <c r="B5" s="126" t="s">
        <v>0</v>
      </c>
      <c r="C5" s="71" t="s">
        <v>1</v>
      </c>
      <c r="D5" s="72" t="s">
        <v>2</v>
      </c>
      <c r="E5" s="60" t="s">
        <v>3</v>
      </c>
      <c r="F5" s="60" t="s">
        <v>4</v>
      </c>
      <c r="G5" s="206" t="s">
        <v>8</v>
      </c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7"/>
    </row>
    <row r="6" spans="1:20" s="45" customFormat="1" ht="16.899999999999999" customHeight="1">
      <c r="A6" s="204"/>
      <c r="B6" s="208" t="s">
        <v>80</v>
      </c>
      <c r="C6" s="209" t="s">
        <v>79</v>
      </c>
      <c r="D6" s="209" t="s">
        <v>127</v>
      </c>
      <c r="E6" s="209" t="s">
        <v>73</v>
      </c>
      <c r="F6" s="209" t="s">
        <v>76</v>
      </c>
      <c r="G6" s="210" t="s">
        <v>75</v>
      </c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2"/>
    </row>
    <row r="7" spans="1:20" s="45" customFormat="1" ht="14.45" customHeight="1">
      <c r="A7" s="204"/>
      <c r="B7" s="208"/>
      <c r="C7" s="209"/>
      <c r="D7" s="209"/>
      <c r="E7" s="209"/>
      <c r="F7" s="209"/>
      <c r="G7" s="65">
        <v>1</v>
      </c>
      <c r="H7" s="6">
        <v>2</v>
      </c>
      <c r="I7" s="6">
        <v>3</v>
      </c>
      <c r="J7" s="6">
        <v>4</v>
      </c>
      <c r="K7" s="6">
        <v>5</v>
      </c>
      <c r="L7" s="6">
        <v>6.1</v>
      </c>
      <c r="M7" s="6">
        <v>6.2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11</v>
      </c>
      <c r="T7" s="12">
        <v>12</v>
      </c>
    </row>
    <row r="8" spans="1:20" s="45" customFormat="1" ht="99">
      <c r="A8" s="204"/>
      <c r="B8" s="208"/>
      <c r="C8" s="209"/>
      <c r="D8" s="209"/>
      <c r="E8" s="209"/>
      <c r="F8" s="209"/>
      <c r="G8" s="63" t="s">
        <v>27</v>
      </c>
      <c r="H8" s="64" t="s">
        <v>28</v>
      </c>
      <c r="I8" s="64" t="s">
        <v>29</v>
      </c>
      <c r="J8" s="64" t="s">
        <v>30</v>
      </c>
      <c r="K8" s="64" t="s">
        <v>31</v>
      </c>
      <c r="L8" s="64" t="s">
        <v>32</v>
      </c>
      <c r="M8" s="64" t="s">
        <v>33</v>
      </c>
      <c r="N8" s="64" t="s">
        <v>34</v>
      </c>
      <c r="O8" s="64" t="s">
        <v>35</v>
      </c>
      <c r="P8" s="64" t="s">
        <v>36</v>
      </c>
      <c r="Q8" s="64" t="s">
        <v>37</v>
      </c>
      <c r="R8" s="64" t="s">
        <v>38</v>
      </c>
      <c r="S8" s="64" t="s">
        <v>39</v>
      </c>
      <c r="T8" s="73" t="s">
        <v>40</v>
      </c>
    </row>
    <row r="9" spans="1:20" ht="26.25">
      <c r="A9" s="127"/>
      <c r="B9" s="128" t="s">
        <v>162</v>
      </c>
      <c r="C9" s="171">
        <v>138401205.22267142</v>
      </c>
      <c r="D9" s="171">
        <v>138168408.10267144</v>
      </c>
      <c r="E9" s="171">
        <v>27477409</v>
      </c>
      <c r="F9" s="201">
        <v>1</v>
      </c>
      <c r="G9" s="171">
        <v>27477409</v>
      </c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5">
        <f>SUM(G9:K9,N9:S9)</f>
        <v>27477409</v>
      </c>
    </row>
    <row r="10" spans="1:20" ht="25.5">
      <c r="A10" s="127"/>
      <c r="B10" s="131" t="s">
        <v>163</v>
      </c>
      <c r="C10" s="171">
        <v>211682807.27505705</v>
      </c>
      <c r="D10" s="171">
        <v>210823845.71505705</v>
      </c>
      <c r="E10" s="171">
        <v>321847785</v>
      </c>
      <c r="F10" s="201">
        <v>2</v>
      </c>
      <c r="G10" s="171"/>
      <c r="H10" s="171">
        <v>219052197</v>
      </c>
      <c r="I10" s="171">
        <v>102795588</v>
      </c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5">
        <f>SUM(G10:K10,N10:S10)</f>
        <v>321847785</v>
      </c>
    </row>
    <row r="11" spans="1:20" ht="26.25">
      <c r="A11" s="127"/>
      <c r="B11" s="128" t="s">
        <v>164</v>
      </c>
      <c r="C11" s="171">
        <v>1031840340.0686545</v>
      </c>
      <c r="D11" s="171">
        <v>1031840340.0686545</v>
      </c>
      <c r="E11" s="176">
        <v>926839949</v>
      </c>
      <c r="F11" s="201">
        <v>3</v>
      </c>
      <c r="G11" s="171"/>
      <c r="H11" s="171"/>
      <c r="I11" s="171"/>
      <c r="J11" s="171"/>
      <c r="K11" s="171"/>
      <c r="L11" s="171">
        <v>1089895579</v>
      </c>
      <c r="M11" s="171">
        <v>-175494533</v>
      </c>
      <c r="N11" s="171">
        <v>914401046</v>
      </c>
      <c r="O11" s="171">
        <v>12438903</v>
      </c>
      <c r="P11" s="171"/>
      <c r="Q11" s="171"/>
      <c r="R11" s="171"/>
      <c r="S11" s="171"/>
      <c r="T11" s="175">
        <f t="shared" ref="T11:T19" si="0">SUM(G11:K11,N11:S11)</f>
        <v>926839949</v>
      </c>
    </row>
    <row r="12" spans="1:20" ht="26.25">
      <c r="A12" s="127"/>
      <c r="B12" s="128" t="s">
        <v>31</v>
      </c>
      <c r="C12" s="171">
        <v>62337693.677925773</v>
      </c>
      <c r="D12" s="171">
        <v>62334968.677925773</v>
      </c>
      <c r="E12" s="176">
        <v>62363840</v>
      </c>
      <c r="F12" s="201"/>
      <c r="G12" s="171"/>
      <c r="H12" s="171"/>
      <c r="I12" s="171"/>
      <c r="J12" s="171"/>
      <c r="K12" s="171">
        <v>60768613</v>
      </c>
      <c r="L12" s="171"/>
      <c r="M12" s="171"/>
      <c r="N12" s="171"/>
      <c r="O12" s="171">
        <v>1595227</v>
      </c>
      <c r="P12" s="171"/>
      <c r="Q12" s="171"/>
      <c r="R12" s="171"/>
      <c r="S12" s="171"/>
      <c r="T12" s="175">
        <f t="shared" si="0"/>
        <v>62363840</v>
      </c>
    </row>
    <row r="13" spans="1:20" ht="26.25">
      <c r="A13" s="127"/>
      <c r="B13" s="128" t="s">
        <v>165</v>
      </c>
      <c r="C13" s="171">
        <v>0</v>
      </c>
      <c r="D13" s="171">
        <v>8817526.1304000095</v>
      </c>
      <c r="E13" s="176">
        <v>7793239</v>
      </c>
      <c r="F13" s="20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>
        <v>7793239</v>
      </c>
      <c r="R13" s="171"/>
      <c r="S13" s="171"/>
      <c r="T13" s="175">
        <f t="shared" si="0"/>
        <v>7793239</v>
      </c>
    </row>
    <row r="14" spans="1:20">
      <c r="A14" s="127"/>
      <c r="B14" s="128" t="s">
        <v>166</v>
      </c>
      <c r="C14" s="171">
        <v>11939002.710000001</v>
      </c>
      <c r="D14" s="171">
        <v>11817707.340000002</v>
      </c>
      <c r="E14" s="176">
        <v>17087671.759999998</v>
      </c>
      <c r="F14" s="20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>
        <v>17087671.759999998</v>
      </c>
      <c r="S14" s="171"/>
      <c r="T14" s="175">
        <f t="shared" si="0"/>
        <v>17087671.759999998</v>
      </c>
    </row>
    <row r="15" spans="1:20">
      <c r="A15" s="127"/>
      <c r="B15" s="128" t="s">
        <v>167</v>
      </c>
      <c r="C15" s="171">
        <v>4184418.5627121525</v>
      </c>
      <c r="D15" s="171">
        <v>3740215.5927121527</v>
      </c>
      <c r="E15" s="176">
        <v>4383428.4000000004</v>
      </c>
      <c r="F15" s="20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>
        <v>4383428.4000000004</v>
      </c>
      <c r="T15" s="175">
        <f t="shared" si="0"/>
        <v>4383428.4000000004</v>
      </c>
    </row>
    <row r="16" spans="1:20">
      <c r="A16" s="127"/>
      <c r="B16" s="128" t="s">
        <v>168</v>
      </c>
      <c r="C16" s="171">
        <v>3560786.5</v>
      </c>
      <c r="D16" s="171">
        <v>3545248.24</v>
      </c>
      <c r="E16" s="176">
        <v>3545248.24</v>
      </c>
      <c r="F16" s="20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>
        <v>3545248.24</v>
      </c>
      <c r="S16" s="171"/>
      <c r="T16" s="175">
        <f t="shared" si="0"/>
        <v>3545248.24</v>
      </c>
    </row>
    <row r="17" spans="1:20">
      <c r="A17" s="127"/>
      <c r="B17" s="128" t="s">
        <v>169</v>
      </c>
      <c r="C17" s="171">
        <v>82901.993815428112</v>
      </c>
      <c r="D17" s="171">
        <v>0</v>
      </c>
      <c r="E17" s="176">
        <v>11779270</v>
      </c>
      <c r="F17" s="20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>
        <v>11779270</v>
      </c>
      <c r="T17" s="175">
        <f t="shared" si="0"/>
        <v>11779270</v>
      </c>
    </row>
    <row r="18" spans="1:20" ht="26.25">
      <c r="A18" s="127"/>
      <c r="B18" s="128" t="s">
        <v>170</v>
      </c>
      <c r="C18" s="171">
        <v>7332150.0099999998</v>
      </c>
      <c r="D18" s="171">
        <v>7332150.0099999998</v>
      </c>
      <c r="E18" s="176">
        <v>8328625</v>
      </c>
      <c r="F18" s="20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>
        <v>8328625</v>
      </c>
      <c r="T18" s="175">
        <f t="shared" si="0"/>
        <v>8328625</v>
      </c>
    </row>
    <row r="19" spans="1:20">
      <c r="A19" s="127"/>
      <c r="B19" s="132" t="s">
        <v>39</v>
      </c>
      <c r="C19" s="171">
        <v>72107905.810224116</v>
      </c>
      <c r="D19" s="171">
        <v>64837991.61198885</v>
      </c>
      <c r="E19" s="176">
        <v>14830923.6</v>
      </c>
      <c r="F19" s="201">
        <v>4</v>
      </c>
      <c r="G19" s="171"/>
      <c r="H19" s="171"/>
      <c r="I19" s="171"/>
      <c r="J19" s="171"/>
      <c r="K19" s="171"/>
      <c r="L19" s="171"/>
      <c r="M19" s="171"/>
      <c r="N19" s="171"/>
      <c r="O19" s="171">
        <v>78377</v>
      </c>
      <c r="P19" s="171">
        <v>4800318</v>
      </c>
      <c r="Q19" s="171"/>
      <c r="R19" s="171"/>
      <c r="S19" s="171">
        <v>9952228.5999999996</v>
      </c>
      <c r="T19" s="175">
        <f t="shared" si="0"/>
        <v>14830923.6</v>
      </c>
    </row>
    <row r="20" spans="1:20" ht="15.75" thickBot="1">
      <c r="A20" s="59"/>
      <c r="B20" s="99" t="s">
        <v>40</v>
      </c>
      <c r="C20" s="172">
        <f t="shared" ref="C20:T20" si="1">SUM(C9:C19)</f>
        <v>1543469211.8310604</v>
      </c>
      <c r="D20" s="172">
        <f t="shared" si="1"/>
        <v>1543258401.4894097</v>
      </c>
      <c r="E20" s="172">
        <f t="shared" si="1"/>
        <v>1406277389</v>
      </c>
      <c r="F20" s="202">
        <f t="shared" si="1"/>
        <v>10</v>
      </c>
      <c r="G20" s="172">
        <f t="shared" si="1"/>
        <v>27477409</v>
      </c>
      <c r="H20" s="172">
        <f t="shared" si="1"/>
        <v>219052197</v>
      </c>
      <c r="I20" s="172">
        <f t="shared" si="1"/>
        <v>102795588</v>
      </c>
      <c r="J20" s="172">
        <f t="shared" si="1"/>
        <v>0</v>
      </c>
      <c r="K20" s="172">
        <f t="shared" si="1"/>
        <v>60768613</v>
      </c>
      <c r="L20" s="172">
        <f t="shared" si="1"/>
        <v>1089895579</v>
      </c>
      <c r="M20" s="172">
        <f t="shared" si="1"/>
        <v>-175494533</v>
      </c>
      <c r="N20" s="172">
        <f t="shared" si="1"/>
        <v>914401046</v>
      </c>
      <c r="O20" s="172">
        <f t="shared" si="1"/>
        <v>14112507</v>
      </c>
      <c r="P20" s="172">
        <f t="shared" si="1"/>
        <v>4800318</v>
      </c>
      <c r="Q20" s="172">
        <f t="shared" si="1"/>
        <v>7793239</v>
      </c>
      <c r="R20" s="172">
        <f t="shared" si="1"/>
        <v>20632920</v>
      </c>
      <c r="S20" s="172">
        <f t="shared" si="1"/>
        <v>34443552</v>
      </c>
      <c r="T20" s="177">
        <f t="shared" si="1"/>
        <v>1406277389</v>
      </c>
    </row>
    <row r="21" spans="1:20" s="45" customFormat="1">
      <c r="A21" s="53"/>
      <c r="B21" s="60" t="s">
        <v>0</v>
      </c>
      <c r="C21" s="71" t="s">
        <v>1</v>
      </c>
      <c r="D21" s="72" t="s">
        <v>2</v>
      </c>
      <c r="E21" s="60" t="s">
        <v>3</v>
      </c>
      <c r="F21" s="60" t="s">
        <v>4</v>
      </c>
      <c r="G21" s="206" t="s">
        <v>8</v>
      </c>
      <c r="H21" s="206"/>
      <c r="I21" s="206"/>
      <c r="J21" s="206"/>
      <c r="K21" s="206"/>
      <c r="L21" s="206"/>
      <c r="M21" s="206"/>
      <c r="N21" s="206"/>
      <c r="O21" s="206"/>
      <c r="P21" s="207"/>
      <c r="Q21"/>
      <c r="R21"/>
      <c r="S21"/>
      <c r="T21"/>
    </row>
    <row r="22" spans="1:20" s="45" customFormat="1" ht="14.45" customHeight="1">
      <c r="A22" s="205"/>
      <c r="B22" s="213" t="s">
        <v>78</v>
      </c>
      <c r="C22" s="209" t="s">
        <v>77</v>
      </c>
      <c r="D22" s="209" t="s">
        <v>128</v>
      </c>
      <c r="E22" s="209" t="s">
        <v>73</v>
      </c>
      <c r="F22" s="209" t="s">
        <v>76</v>
      </c>
      <c r="G22" s="217" t="s">
        <v>75</v>
      </c>
      <c r="H22" s="217"/>
      <c r="I22" s="217"/>
      <c r="J22" s="217"/>
      <c r="K22" s="217"/>
      <c r="L22" s="217"/>
      <c r="M22" s="217"/>
      <c r="N22" s="217"/>
      <c r="O22" s="217"/>
      <c r="P22" s="218"/>
      <c r="Q22" s="3"/>
      <c r="R22" s="3"/>
      <c r="S22" s="3"/>
      <c r="T22" s="3"/>
    </row>
    <row r="23" spans="1:20" s="45" customFormat="1" ht="14.45" customHeight="1">
      <c r="A23" s="205"/>
      <c r="B23" s="214"/>
      <c r="C23" s="209"/>
      <c r="D23" s="209"/>
      <c r="E23" s="209"/>
      <c r="F23" s="209"/>
      <c r="G23" s="66">
        <v>13</v>
      </c>
      <c r="H23" s="67">
        <v>14</v>
      </c>
      <c r="I23" s="67">
        <v>15</v>
      </c>
      <c r="J23" s="67">
        <v>16</v>
      </c>
      <c r="K23" s="67">
        <v>17</v>
      </c>
      <c r="L23" s="67">
        <v>18</v>
      </c>
      <c r="M23" s="67">
        <v>19</v>
      </c>
      <c r="N23" s="67">
        <v>20</v>
      </c>
      <c r="O23" s="67">
        <v>21</v>
      </c>
      <c r="P23" s="75">
        <v>22</v>
      </c>
      <c r="Q23" s="3"/>
      <c r="R23" s="3"/>
      <c r="S23" s="3"/>
      <c r="T23" s="3"/>
    </row>
    <row r="24" spans="1:20" s="45" customFormat="1" ht="100.15" customHeight="1">
      <c r="A24" s="205"/>
      <c r="B24" s="215"/>
      <c r="C24" s="209"/>
      <c r="D24" s="209"/>
      <c r="E24" s="209"/>
      <c r="F24" s="209"/>
      <c r="G24" s="63" t="s">
        <v>41</v>
      </c>
      <c r="H24" s="64" t="s">
        <v>42</v>
      </c>
      <c r="I24" s="64" t="s">
        <v>43</v>
      </c>
      <c r="J24" s="64" t="s">
        <v>44</v>
      </c>
      <c r="K24" s="64" t="s">
        <v>45</v>
      </c>
      <c r="L24" s="64" t="s">
        <v>46</v>
      </c>
      <c r="M24" s="64" t="s">
        <v>47</v>
      </c>
      <c r="N24" s="64" t="s">
        <v>14</v>
      </c>
      <c r="O24" s="64" t="s">
        <v>48</v>
      </c>
      <c r="P24" s="73" t="s">
        <v>49</v>
      </c>
      <c r="Q24" s="3"/>
      <c r="R24" s="3"/>
      <c r="S24" s="3"/>
      <c r="T24" s="3"/>
    </row>
    <row r="25" spans="1:20" ht="25.5">
      <c r="A25" s="21"/>
      <c r="B25" s="173" t="s">
        <v>185</v>
      </c>
      <c r="C25" s="197">
        <v>8557.89</v>
      </c>
      <c r="D25" s="197">
        <v>8557.89</v>
      </c>
      <c r="E25" s="171">
        <v>164323</v>
      </c>
      <c r="F25" s="203"/>
      <c r="G25" s="171">
        <v>164323</v>
      </c>
      <c r="H25" s="179"/>
      <c r="I25" s="179"/>
      <c r="J25" s="179"/>
      <c r="K25" s="179"/>
      <c r="L25" s="179"/>
      <c r="M25" s="179"/>
      <c r="N25" s="179"/>
      <c r="O25" s="179"/>
      <c r="P25" s="180">
        <f t="shared" ref="P25:P32" si="2">SUM(G25:O25)</f>
        <v>164323</v>
      </c>
    </row>
    <row r="26" spans="1:20" ht="25.5">
      <c r="A26" s="21"/>
      <c r="B26" s="173" t="s">
        <v>186</v>
      </c>
      <c r="C26" s="198">
        <v>976189868.24070001</v>
      </c>
      <c r="D26" s="174">
        <v>986290389.17069995</v>
      </c>
      <c r="E26" s="171">
        <v>988138716</v>
      </c>
      <c r="F26" s="201"/>
      <c r="G26" s="174"/>
      <c r="H26" s="174">
        <v>373729726</v>
      </c>
      <c r="I26" s="174">
        <v>72159055</v>
      </c>
      <c r="J26" s="174">
        <v>529382231</v>
      </c>
      <c r="K26" s="174"/>
      <c r="L26" s="174"/>
      <c r="M26" s="174">
        <v>12867704</v>
      </c>
      <c r="N26" s="174"/>
      <c r="O26" s="174"/>
      <c r="P26" s="180">
        <f t="shared" si="2"/>
        <v>988138716</v>
      </c>
    </row>
    <row r="27" spans="1:20">
      <c r="A27" s="21"/>
      <c r="B27" s="69" t="s">
        <v>187</v>
      </c>
      <c r="C27" s="198">
        <v>2445498.8408308662</v>
      </c>
      <c r="D27" s="174">
        <v>2445498.8408308662</v>
      </c>
      <c r="E27" s="171">
        <v>2034239</v>
      </c>
      <c r="F27" s="201">
        <v>5</v>
      </c>
      <c r="G27" s="174"/>
      <c r="H27" s="174"/>
      <c r="I27" s="174"/>
      <c r="J27" s="174"/>
      <c r="K27" s="174"/>
      <c r="L27" s="174"/>
      <c r="M27" s="174"/>
      <c r="N27" s="174">
        <v>2034239</v>
      </c>
      <c r="O27" s="174"/>
      <c r="P27" s="180">
        <f t="shared" si="2"/>
        <v>2034239</v>
      </c>
    </row>
    <row r="28" spans="1:20" ht="26.25">
      <c r="A28" s="21"/>
      <c r="B28" s="22" t="s">
        <v>188</v>
      </c>
      <c r="C28" s="198">
        <v>6303381.0957697006</v>
      </c>
      <c r="D28" s="174">
        <v>6303381.0957697006</v>
      </c>
      <c r="E28" s="171">
        <v>487868</v>
      </c>
      <c r="F28" s="201"/>
      <c r="G28" s="174"/>
      <c r="H28" s="174"/>
      <c r="I28" s="174"/>
      <c r="J28" s="174"/>
      <c r="K28" s="174"/>
      <c r="L28" s="174"/>
      <c r="M28" s="174"/>
      <c r="N28" s="174">
        <v>487868</v>
      </c>
      <c r="O28" s="174"/>
      <c r="P28" s="180">
        <f t="shared" si="2"/>
        <v>487868</v>
      </c>
    </row>
    <row r="29" spans="1:20" ht="39">
      <c r="A29" s="21"/>
      <c r="B29" s="22" t="s">
        <v>189</v>
      </c>
      <c r="C29" s="198">
        <v>0</v>
      </c>
      <c r="D29" s="174">
        <v>0</v>
      </c>
      <c r="E29" s="171">
        <v>0</v>
      </c>
      <c r="F29" s="201"/>
      <c r="G29" s="174"/>
      <c r="H29" s="174"/>
      <c r="I29" s="174"/>
      <c r="J29" s="174"/>
      <c r="K29" s="174"/>
      <c r="L29" s="174"/>
      <c r="M29" s="174"/>
      <c r="N29" s="174">
        <v>0</v>
      </c>
      <c r="O29" s="174"/>
      <c r="P29" s="180">
        <f t="shared" si="2"/>
        <v>0</v>
      </c>
    </row>
    <row r="30" spans="1:20">
      <c r="A30" s="21"/>
      <c r="B30" s="22" t="s">
        <v>190</v>
      </c>
      <c r="C30" s="198">
        <v>4575006.6007857155</v>
      </c>
      <c r="D30" s="174">
        <v>4071784.4707857152</v>
      </c>
      <c r="E30" s="171">
        <v>4774679.7</v>
      </c>
      <c r="F30" s="201"/>
      <c r="G30" s="174"/>
      <c r="H30" s="174"/>
      <c r="I30" s="174"/>
      <c r="J30" s="174"/>
      <c r="K30" s="174"/>
      <c r="L30" s="174"/>
      <c r="M30" s="174"/>
      <c r="N30" s="174">
        <v>4774679.7</v>
      </c>
      <c r="O30" s="174"/>
      <c r="P30" s="180">
        <f t="shared" si="2"/>
        <v>4774679.7</v>
      </c>
    </row>
    <row r="31" spans="1:20">
      <c r="A31" s="21"/>
      <c r="B31" s="22" t="s">
        <v>14</v>
      </c>
      <c r="C31" s="198">
        <v>16225812.369206425</v>
      </c>
      <c r="D31" s="174">
        <v>7814010.8599999966</v>
      </c>
      <c r="E31" s="171">
        <v>16212473.300000001</v>
      </c>
      <c r="F31" s="201"/>
      <c r="G31" s="174"/>
      <c r="H31" s="174"/>
      <c r="I31" s="174"/>
      <c r="J31" s="174"/>
      <c r="K31" s="174"/>
      <c r="L31" s="174"/>
      <c r="M31" s="174">
        <v>17766</v>
      </c>
      <c r="N31" s="174">
        <v>16194707.300000001</v>
      </c>
      <c r="O31" s="174"/>
      <c r="P31" s="180">
        <f t="shared" si="2"/>
        <v>16212473.300000001</v>
      </c>
    </row>
    <row r="32" spans="1:20">
      <c r="A32" s="21"/>
      <c r="B32" s="22" t="s">
        <v>191</v>
      </c>
      <c r="C32" s="198">
        <v>199039374.35230458</v>
      </c>
      <c r="D32" s="174">
        <v>199039374.35230458</v>
      </c>
      <c r="E32" s="171">
        <v>214965697</v>
      </c>
      <c r="F32" s="201">
        <v>6</v>
      </c>
      <c r="G32" s="174"/>
      <c r="H32" s="174"/>
      <c r="I32" s="174"/>
      <c r="J32" s="174"/>
      <c r="K32" s="174"/>
      <c r="L32" s="174"/>
      <c r="M32" s="174">
        <v>20737</v>
      </c>
      <c r="N32" s="174"/>
      <c r="O32" s="174">
        <v>214944960</v>
      </c>
      <c r="P32" s="180">
        <f t="shared" si="2"/>
        <v>214965697</v>
      </c>
    </row>
    <row r="33" spans="1:20" ht="15.75" thickBot="1">
      <c r="A33" s="59"/>
      <c r="B33" s="100" t="s">
        <v>49</v>
      </c>
      <c r="C33" s="172">
        <f t="shared" ref="C33:P33" si="3">SUM(C25:C32)</f>
        <v>1204787499.3895974</v>
      </c>
      <c r="D33" s="172">
        <f t="shared" si="3"/>
        <v>1205972996.6803908</v>
      </c>
      <c r="E33" s="172">
        <f t="shared" si="3"/>
        <v>1226777996</v>
      </c>
      <c r="F33" s="172">
        <f t="shared" si="3"/>
        <v>11</v>
      </c>
      <c r="G33" s="172">
        <f t="shared" si="3"/>
        <v>164323</v>
      </c>
      <c r="H33" s="172">
        <f t="shared" si="3"/>
        <v>373729726</v>
      </c>
      <c r="I33" s="172">
        <f t="shared" si="3"/>
        <v>72159055</v>
      </c>
      <c r="J33" s="172">
        <f t="shared" si="3"/>
        <v>529382231</v>
      </c>
      <c r="K33" s="172">
        <f t="shared" si="3"/>
        <v>0</v>
      </c>
      <c r="L33" s="172">
        <f t="shared" si="3"/>
        <v>0</v>
      </c>
      <c r="M33" s="172">
        <f t="shared" si="3"/>
        <v>12906207</v>
      </c>
      <c r="N33" s="172">
        <f t="shared" si="3"/>
        <v>23491494</v>
      </c>
      <c r="O33" s="172">
        <f t="shared" si="3"/>
        <v>214944960</v>
      </c>
      <c r="P33" s="177">
        <f t="shared" si="3"/>
        <v>1226777996</v>
      </c>
    </row>
    <row r="34" spans="1:20" s="45" customFormat="1">
      <c r="A34" s="53"/>
      <c r="B34" s="60" t="s">
        <v>0</v>
      </c>
      <c r="C34" s="71" t="s">
        <v>1</v>
      </c>
      <c r="D34" s="72" t="s">
        <v>2</v>
      </c>
      <c r="E34" s="60" t="s">
        <v>3</v>
      </c>
      <c r="F34" s="60" t="s">
        <v>4</v>
      </c>
      <c r="G34" s="206" t="s">
        <v>8</v>
      </c>
      <c r="H34" s="206"/>
      <c r="I34" s="206"/>
      <c r="J34" s="206"/>
      <c r="K34" s="206"/>
      <c r="L34" s="206"/>
      <c r="M34" s="206"/>
      <c r="N34" s="207"/>
      <c r="O34"/>
      <c r="P34"/>
      <c r="Q34"/>
      <c r="R34"/>
      <c r="S34"/>
      <c r="T34"/>
    </row>
    <row r="35" spans="1:20" s="45" customFormat="1" ht="40.15" customHeight="1">
      <c r="A35" s="205"/>
      <c r="B35" s="213" t="s">
        <v>139</v>
      </c>
      <c r="C35" s="209" t="s">
        <v>77</v>
      </c>
      <c r="D35" s="209" t="s">
        <v>128</v>
      </c>
      <c r="E35" s="209" t="s">
        <v>73</v>
      </c>
      <c r="F35" s="209" t="s">
        <v>76</v>
      </c>
      <c r="G35" s="219" t="s">
        <v>75</v>
      </c>
      <c r="H35" s="220"/>
      <c r="I35" s="220"/>
      <c r="J35" s="220"/>
      <c r="K35" s="220"/>
      <c r="L35" s="220"/>
      <c r="M35" s="220"/>
      <c r="N35" s="221"/>
      <c r="O35"/>
      <c r="P35"/>
      <c r="Q35"/>
      <c r="R35"/>
      <c r="S35"/>
      <c r="T35"/>
    </row>
    <row r="36" spans="1:20" s="45" customFormat="1" ht="13.9" customHeight="1">
      <c r="A36" s="205"/>
      <c r="B36" s="214"/>
      <c r="C36" s="209"/>
      <c r="D36" s="209"/>
      <c r="E36" s="209"/>
      <c r="F36" s="209"/>
      <c r="G36" s="20">
        <v>23</v>
      </c>
      <c r="H36" s="20">
        <v>24</v>
      </c>
      <c r="I36" s="20">
        <v>25</v>
      </c>
      <c r="J36" s="20">
        <v>26</v>
      </c>
      <c r="K36" s="20">
        <v>27</v>
      </c>
      <c r="L36" s="20">
        <v>28</v>
      </c>
      <c r="M36" s="20">
        <v>29</v>
      </c>
      <c r="N36" s="74">
        <v>30</v>
      </c>
      <c r="O36" s="3"/>
      <c r="P36" s="68"/>
      <c r="Q36" s="68"/>
      <c r="R36" s="68"/>
      <c r="S36" s="3"/>
      <c r="T36" s="3"/>
    </row>
    <row r="37" spans="1:20" s="45" customFormat="1" ht="102" customHeight="1">
      <c r="A37" s="205"/>
      <c r="B37" s="215"/>
      <c r="C37" s="209"/>
      <c r="D37" s="209"/>
      <c r="E37" s="209"/>
      <c r="F37" s="209"/>
      <c r="G37" s="64" t="s">
        <v>50</v>
      </c>
      <c r="H37" s="64" t="s">
        <v>51</v>
      </c>
      <c r="I37" s="64" t="s">
        <v>52</v>
      </c>
      <c r="J37" s="64" t="s">
        <v>53</v>
      </c>
      <c r="K37" s="64" t="s">
        <v>54</v>
      </c>
      <c r="L37" s="64" t="s">
        <v>55</v>
      </c>
      <c r="M37" s="64" t="s">
        <v>9</v>
      </c>
      <c r="N37" s="73" t="s">
        <v>56</v>
      </c>
      <c r="O37" s="3"/>
      <c r="P37" s="68"/>
      <c r="Q37" s="68"/>
      <c r="R37" s="68"/>
      <c r="S37" s="3"/>
      <c r="T37" s="3"/>
    </row>
    <row r="38" spans="1:20">
      <c r="A38" s="21"/>
      <c r="B38" s="70" t="s">
        <v>192</v>
      </c>
      <c r="C38" s="199">
        <v>114430000</v>
      </c>
      <c r="D38" s="199">
        <v>114430000</v>
      </c>
      <c r="E38" s="171">
        <v>114430000</v>
      </c>
      <c r="F38" s="178"/>
      <c r="G38" s="171">
        <v>114430000</v>
      </c>
      <c r="H38" s="179"/>
      <c r="I38" s="179"/>
      <c r="J38" s="179"/>
      <c r="K38" s="179"/>
      <c r="L38" s="179"/>
      <c r="M38" s="179"/>
      <c r="N38" s="180">
        <f t="shared" ref="N38:N41" si="4">SUM(G38:M38)</f>
        <v>114430000</v>
      </c>
      <c r="P38" s="43"/>
      <c r="Q38" s="43"/>
      <c r="R38" s="43"/>
    </row>
    <row r="39" spans="1:20">
      <c r="A39" s="21"/>
      <c r="B39" s="70" t="s">
        <v>193</v>
      </c>
      <c r="C39" s="200">
        <v>17844586.024976633</v>
      </c>
      <c r="D39" s="181">
        <v>17844586.024976633</v>
      </c>
      <c r="E39" s="176">
        <v>0</v>
      </c>
      <c r="F39" s="181"/>
      <c r="G39" s="174"/>
      <c r="H39" s="174"/>
      <c r="I39" s="174"/>
      <c r="J39" s="174"/>
      <c r="K39" s="174"/>
      <c r="L39" s="174"/>
      <c r="M39" s="174"/>
      <c r="N39" s="180">
        <f t="shared" si="4"/>
        <v>0</v>
      </c>
    </row>
    <row r="40" spans="1:20">
      <c r="A40" s="21"/>
      <c r="B40" s="70" t="s">
        <v>55</v>
      </c>
      <c r="C40" s="200">
        <v>205600627.1328862</v>
      </c>
      <c r="D40" s="181">
        <v>205010818.77404195</v>
      </c>
      <c r="E40" s="171">
        <v>65069393</v>
      </c>
      <c r="F40" s="181"/>
      <c r="G40" s="174"/>
      <c r="H40" s="174"/>
      <c r="I40" s="174"/>
      <c r="J40" s="174"/>
      <c r="K40" s="174">
        <v>7438034</v>
      </c>
      <c r="L40" s="174">
        <v>57389169</v>
      </c>
      <c r="M40" s="174">
        <v>242190</v>
      </c>
      <c r="N40" s="180">
        <f t="shared" si="4"/>
        <v>65069393</v>
      </c>
    </row>
    <row r="41" spans="1:20">
      <c r="A41" s="21"/>
      <c r="B41" s="5" t="s">
        <v>194</v>
      </c>
      <c r="C41" s="198">
        <v>806499.15359999961</v>
      </c>
      <c r="D41" s="174">
        <v>0</v>
      </c>
      <c r="E41" s="176">
        <v>0</v>
      </c>
      <c r="F41" s="174"/>
      <c r="G41" s="174"/>
      <c r="H41" s="174"/>
      <c r="I41" s="174"/>
      <c r="J41" s="174"/>
      <c r="K41" s="174"/>
      <c r="L41" s="174"/>
      <c r="M41" s="174"/>
      <c r="N41" s="180">
        <f t="shared" si="4"/>
        <v>0</v>
      </c>
    </row>
    <row r="42" spans="1:20" ht="15.75" thickBot="1">
      <c r="A42" s="59"/>
      <c r="B42" s="100" t="s">
        <v>74</v>
      </c>
      <c r="C42" s="172">
        <f t="shared" ref="C42:N42" si="5">SUM(C38:C41)</f>
        <v>338681712.31146282</v>
      </c>
      <c r="D42" s="172">
        <f t="shared" si="5"/>
        <v>337285404.79901862</v>
      </c>
      <c r="E42" s="172">
        <f t="shared" si="5"/>
        <v>179499393</v>
      </c>
      <c r="F42" s="172">
        <f t="shared" si="5"/>
        <v>0</v>
      </c>
      <c r="G42" s="172">
        <f t="shared" si="5"/>
        <v>114430000</v>
      </c>
      <c r="H42" s="172">
        <f t="shared" si="5"/>
        <v>0</v>
      </c>
      <c r="I42" s="172">
        <f t="shared" si="5"/>
        <v>0</v>
      </c>
      <c r="J42" s="172">
        <f t="shared" si="5"/>
        <v>0</v>
      </c>
      <c r="K42" s="172">
        <f t="shared" si="5"/>
        <v>7438034</v>
      </c>
      <c r="L42" s="172">
        <f t="shared" si="5"/>
        <v>57389169</v>
      </c>
      <c r="M42" s="172">
        <f t="shared" si="5"/>
        <v>242190</v>
      </c>
      <c r="N42" s="177">
        <f t="shared" si="5"/>
        <v>179499393</v>
      </c>
    </row>
    <row r="45" spans="1:20" s="4" customFormat="1">
      <c r="A45" s="9">
        <v>1</v>
      </c>
      <c r="B45" s="9" t="s">
        <v>195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1"/>
      <c r="P45" s="11"/>
      <c r="Q45" s="11"/>
      <c r="R45" s="11"/>
      <c r="S45" s="11"/>
      <c r="T45" s="11"/>
    </row>
    <row r="46" spans="1:20" s="4" customForma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1"/>
      <c r="P46" s="11"/>
      <c r="Q46" s="11"/>
      <c r="R46" s="11"/>
      <c r="S46" s="11"/>
      <c r="T46" s="11"/>
    </row>
    <row r="47" spans="1:20" s="4" customFormat="1">
      <c r="A47" s="9">
        <v>2</v>
      </c>
      <c r="B47" s="9" t="s">
        <v>196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1"/>
      <c r="P47" s="11"/>
      <c r="Q47" s="11"/>
      <c r="R47" s="11"/>
      <c r="S47" s="11"/>
      <c r="T47" s="11"/>
    </row>
    <row r="48" spans="1:20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20" ht="24.75" customHeight="1">
      <c r="A49" s="9">
        <v>3</v>
      </c>
      <c r="B49" s="216" t="s">
        <v>197</v>
      </c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</row>
    <row r="50" spans="1:2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20">
      <c r="A51" s="9">
        <v>4</v>
      </c>
      <c r="B51" s="9" t="s">
        <v>198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2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P52" s="44"/>
    </row>
    <row r="53" spans="1:20">
      <c r="A53" s="9">
        <v>5</v>
      </c>
      <c r="B53" s="9" t="s">
        <v>199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2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20">
      <c r="A55" s="9">
        <v>6</v>
      </c>
      <c r="B55" s="9" t="s">
        <v>200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</sheetData>
  <mergeCells count="25">
    <mergeCell ref="B49:T49"/>
    <mergeCell ref="G22:P22"/>
    <mergeCell ref="G34:N34"/>
    <mergeCell ref="B35:B37"/>
    <mergeCell ref="C35:C37"/>
    <mergeCell ref="D35:D37"/>
    <mergeCell ref="E35:E37"/>
    <mergeCell ref="F35:F37"/>
    <mergeCell ref="G35:N35"/>
    <mergeCell ref="A6:A8"/>
    <mergeCell ref="A22:A24"/>
    <mergeCell ref="A35:A37"/>
    <mergeCell ref="G21:P21"/>
    <mergeCell ref="G5:T5"/>
    <mergeCell ref="B6:B8"/>
    <mergeCell ref="C6:C8"/>
    <mergeCell ref="D6:D8"/>
    <mergeCell ref="E6:E8"/>
    <mergeCell ref="F6:F8"/>
    <mergeCell ref="G6:T6"/>
    <mergeCell ref="B22:B24"/>
    <mergeCell ref="C22:C24"/>
    <mergeCell ref="D22:D24"/>
    <mergeCell ref="E22:E24"/>
    <mergeCell ref="F22:F24"/>
  </mergeCells>
  <pageMargins left="0.7" right="0.7" top="0.75" bottom="0.75" header="0.3" footer="0.3"/>
  <pageSetup paperSize="9" scale="39" orientation="landscape" horizontalDpi="4294967295" verticalDpi="4294967295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4"/>
  <sheetViews>
    <sheetView zoomScaleNormal="100"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RowHeight="15"/>
  <cols>
    <col min="1" max="1" width="10.5703125" bestFit="1" customWidth="1"/>
    <col min="2" max="2" width="39" style="3" customWidth="1"/>
    <col min="3" max="3" width="31.28515625" style="3" bestFit="1" customWidth="1"/>
    <col min="4" max="5" width="14.5703125" style="3" bestFit="1" customWidth="1"/>
    <col min="6" max="6" width="21.7109375" style="3" customWidth="1"/>
    <col min="7" max="7" width="12" style="3" bestFit="1" customWidth="1"/>
    <col min="8" max="8" width="31.42578125" style="3" bestFit="1" customWidth="1"/>
  </cols>
  <sheetData>
    <row r="1" spans="1:8" ht="15.75">
      <c r="A1" s="168" t="s">
        <v>57</v>
      </c>
      <c r="B1" s="14" t="s">
        <v>161</v>
      </c>
    </row>
    <row r="2" spans="1:8" ht="15.75">
      <c r="A2" s="168" t="s">
        <v>58</v>
      </c>
      <c r="B2" s="170">
        <v>44196</v>
      </c>
      <c r="C2" s="168"/>
      <c r="D2" s="168"/>
      <c r="E2" s="168"/>
      <c r="F2" s="168"/>
      <c r="G2" s="168"/>
      <c r="H2" s="168"/>
    </row>
    <row r="3" spans="1:8" ht="15.75">
      <c r="A3" s="168"/>
      <c r="B3" s="168"/>
      <c r="C3" s="168"/>
      <c r="D3" s="168"/>
      <c r="E3" s="168"/>
      <c r="F3" s="168"/>
      <c r="G3" s="168"/>
      <c r="H3" s="168"/>
    </row>
    <row r="4" spans="1:8" ht="15.75" thickBot="1">
      <c r="A4" s="169" t="s">
        <v>147</v>
      </c>
      <c r="B4" s="15" t="s">
        <v>91</v>
      </c>
    </row>
    <row r="5" spans="1:8" ht="14.45" customHeight="1">
      <c r="A5" s="228"/>
      <c r="B5" s="222" t="s">
        <v>90</v>
      </c>
      <c r="C5" s="224" t="s">
        <v>124</v>
      </c>
      <c r="D5" s="222" t="s">
        <v>89</v>
      </c>
      <c r="E5" s="222"/>
      <c r="F5" s="222"/>
      <c r="G5" s="222"/>
      <c r="H5" s="226" t="s">
        <v>88</v>
      </c>
    </row>
    <row r="6" spans="1:8" ht="38.25">
      <c r="A6" s="229"/>
      <c r="B6" s="223"/>
      <c r="C6" s="225"/>
      <c r="D6" s="163" t="s">
        <v>87</v>
      </c>
      <c r="E6" s="163" t="s">
        <v>86</v>
      </c>
      <c r="F6" s="163" t="s">
        <v>85</v>
      </c>
      <c r="G6" s="163" t="s">
        <v>84</v>
      </c>
      <c r="H6" s="227"/>
    </row>
    <row r="7" spans="1:8" ht="15.75">
      <c r="A7" s="166">
        <v>1</v>
      </c>
      <c r="B7" s="5" t="s">
        <v>171</v>
      </c>
      <c r="C7" s="39" t="s">
        <v>83</v>
      </c>
      <c r="D7" s="5"/>
      <c r="E7" s="5"/>
      <c r="F7" s="39" t="s">
        <v>81</v>
      </c>
      <c r="G7" s="39"/>
      <c r="H7" s="167" t="s">
        <v>172</v>
      </c>
    </row>
    <row r="8" spans="1:8" ht="15.75">
      <c r="A8" s="166">
        <v>2</v>
      </c>
      <c r="B8" s="5" t="s">
        <v>173</v>
      </c>
      <c r="C8" s="39" t="s">
        <v>83</v>
      </c>
      <c r="D8" s="5"/>
      <c r="E8" s="5"/>
      <c r="F8" s="39" t="s">
        <v>81</v>
      </c>
      <c r="G8" s="5"/>
      <c r="H8" s="167" t="s">
        <v>174</v>
      </c>
    </row>
    <row r="9" spans="1:8" ht="15.75">
      <c r="A9" s="166">
        <v>3</v>
      </c>
      <c r="B9" s="5" t="s">
        <v>175</v>
      </c>
      <c r="C9" s="39" t="s">
        <v>82</v>
      </c>
      <c r="D9" s="5"/>
      <c r="E9" s="5"/>
      <c r="F9" s="39"/>
      <c r="G9" s="39" t="s">
        <v>81</v>
      </c>
      <c r="H9" s="167" t="s">
        <v>176</v>
      </c>
    </row>
    <row r="10" spans="1:8" ht="15.75">
      <c r="A10" s="166">
        <v>4</v>
      </c>
      <c r="B10" s="5" t="s">
        <v>177</v>
      </c>
      <c r="C10" s="39" t="s">
        <v>82</v>
      </c>
      <c r="D10" s="5"/>
      <c r="E10" s="5"/>
      <c r="F10" s="39"/>
      <c r="G10" s="39" t="s">
        <v>81</v>
      </c>
      <c r="H10" s="167" t="s">
        <v>178</v>
      </c>
    </row>
    <row r="11" spans="1:8" ht="15.75">
      <c r="A11" s="166">
        <v>5</v>
      </c>
      <c r="B11" s="5" t="s">
        <v>179</v>
      </c>
      <c r="C11" s="39" t="s">
        <v>83</v>
      </c>
      <c r="D11" s="5"/>
      <c r="E11" s="5"/>
      <c r="F11" s="39"/>
      <c r="G11" s="39" t="s">
        <v>81</v>
      </c>
      <c r="H11" s="167" t="s">
        <v>180</v>
      </c>
    </row>
    <row r="12" spans="1:8" ht="15.75">
      <c r="A12" s="166">
        <v>6</v>
      </c>
      <c r="B12" s="5" t="s">
        <v>181</v>
      </c>
      <c r="C12" s="39" t="s">
        <v>82</v>
      </c>
      <c r="D12" s="5"/>
      <c r="E12" s="5"/>
      <c r="F12" s="39"/>
      <c r="G12" s="39" t="s">
        <v>81</v>
      </c>
      <c r="H12" s="167" t="s">
        <v>182</v>
      </c>
    </row>
    <row r="13" spans="1:8" ht="15.75">
      <c r="A13" s="166">
        <v>7</v>
      </c>
      <c r="B13" s="5" t="s">
        <v>183</v>
      </c>
      <c r="C13" s="39" t="s">
        <v>83</v>
      </c>
      <c r="D13" s="5"/>
      <c r="E13" s="5"/>
      <c r="F13" s="39"/>
      <c r="G13" s="39" t="s">
        <v>81</v>
      </c>
      <c r="H13" s="167" t="s">
        <v>184</v>
      </c>
    </row>
    <row r="14" spans="1:8" ht="15.75">
      <c r="A14" s="168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/>
  </sheetViews>
  <sheetFormatPr defaultColWidth="9.140625" defaultRowHeight="12.75"/>
  <cols>
    <col min="1" max="1" width="10.5703125" style="3" bestFit="1" customWidth="1"/>
    <col min="2" max="2" width="70.140625" style="3" customWidth="1"/>
    <col min="3" max="5" width="10.7109375" style="3" customWidth="1"/>
    <col min="6" max="16384" width="9.140625" style="3"/>
  </cols>
  <sheetData>
    <row r="1" spans="1:12">
      <c r="A1" s="121" t="s">
        <v>57</v>
      </c>
      <c r="B1" s="164" t="s">
        <v>161</v>
      </c>
    </row>
    <row r="2" spans="1:12" ht="15">
      <c r="A2" s="121" t="s">
        <v>58</v>
      </c>
      <c r="B2" s="165">
        <v>44196</v>
      </c>
    </row>
    <row r="3" spans="1:12">
      <c r="A3" s="68"/>
      <c r="B3" s="121"/>
    </row>
    <row r="4" spans="1:12" ht="13.5" thickBot="1">
      <c r="A4" s="122" t="s">
        <v>148</v>
      </c>
      <c r="B4" s="46" t="s">
        <v>133</v>
      </c>
      <c r="C4" s="27"/>
      <c r="D4" s="8"/>
      <c r="E4" s="8"/>
      <c r="F4" s="8"/>
      <c r="G4" s="8"/>
      <c r="H4" s="8"/>
      <c r="I4" s="8"/>
      <c r="J4" s="8"/>
      <c r="K4" s="8"/>
      <c r="L4" s="8"/>
    </row>
    <row r="5" spans="1:12">
      <c r="A5" s="120"/>
      <c r="B5" s="58"/>
      <c r="C5" s="61" t="s">
        <v>5</v>
      </c>
      <c r="D5" s="61" t="s">
        <v>6</v>
      </c>
      <c r="E5" s="62" t="s">
        <v>7</v>
      </c>
      <c r="F5" s="8"/>
    </row>
    <row r="6" spans="1:12">
      <c r="A6" s="21">
        <v>1</v>
      </c>
      <c r="B6" s="5" t="s">
        <v>13</v>
      </c>
      <c r="C6" s="174">
        <v>57303.28</v>
      </c>
      <c r="D6" s="174">
        <v>36409.776000000005</v>
      </c>
      <c r="E6" s="182">
        <v>2037.41</v>
      </c>
      <c r="F6" s="8"/>
    </row>
    <row r="7" spans="1:12">
      <c r="A7" s="21">
        <v>2</v>
      </c>
      <c r="B7" s="26" t="s">
        <v>115</v>
      </c>
      <c r="C7" s="174">
        <v>0</v>
      </c>
      <c r="D7" s="174">
        <v>0</v>
      </c>
      <c r="E7" s="182">
        <v>0</v>
      </c>
      <c r="F7" s="8"/>
    </row>
    <row r="8" spans="1:12">
      <c r="A8" s="21">
        <v>3</v>
      </c>
      <c r="B8" s="5" t="s">
        <v>129</v>
      </c>
      <c r="C8" s="174">
        <v>0</v>
      </c>
      <c r="D8" s="174">
        <v>0</v>
      </c>
      <c r="E8" s="182">
        <v>0</v>
      </c>
    </row>
    <row r="9" spans="1:12" ht="13.5" thickBot="1">
      <c r="A9" s="59">
        <v>4</v>
      </c>
      <c r="B9" s="56" t="s">
        <v>108</v>
      </c>
      <c r="C9" s="183">
        <v>17543.3</v>
      </c>
      <c r="D9" s="183">
        <v>26244.816000000003</v>
      </c>
      <c r="E9" s="184">
        <v>1517.41</v>
      </c>
    </row>
  </sheetData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zoomScaleNormal="100" workbookViewId="0"/>
  </sheetViews>
  <sheetFormatPr defaultColWidth="9.140625" defaultRowHeight="12.75"/>
  <cols>
    <col min="1" max="1" width="10.5703125" style="3" bestFit="1" customWidth="1"/>
    <col min="2" max="2" width="52.5703125" style="3" customWidth="1"/>
    <col min="3" max="3" width="12" style="3" customWidth="1"/>
    <col min="4" max="5" width="13.5703125" style="3" bestFit="1" customWidth="1"/>
    <col min="6" max="6" width="24.140625" style="3" customWidth="1"/>
    <col min="7" max="7" width="27.5703125" style="3" customWidth="1"/>
    <col min="8" max="16384" width="9.140625" style="3"/>
  </cols>
  <sheetData>
    <row r="1" spans="1:8">
      <c r="A1" s="3" t="s">
        <v>57</v>
      </c>
      <c r="B1" s="164" t="s">
        <v>161</v>
      </c>
    </row>
    <row r="2" spans="1:8" ht="15">
      <c r="A2" s="8" t="s">
        <v>58</v>
      </c>
      <c r="B2" s="165">
        <v>44196</v>
      </c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 ht="13.5" thickBot="1">
      <c r="A4" s="122" t="s">
        <v>149</v>
      </c>
      <c r="B4" s="47" t="s">
        <v>116</v>
      </c>
      <c r="F4" s="8"/>
      <c r="G4" s="8"/>
      <c r="H4" s="8"/>
    </row>
    <row r="5" spans="1:8">
      <c r="A5" s="76"/>
      <c r="B5" s="58"/>
      <c r="C5" s="58" t="s">
        <v>0</v>
      </c>
      <c r="D5" s="58" t="s">
        <v>1</v>
      </c>
      <c r="E5" s="58" t="s">
        <v>2</v>
      </c>
      <c r="F5" s="58" t="s">
        <v>3</v>
      </c>
      <c r="G5" s="25" t="s">
        <v>4</v>
      </c>
      <c r="H5" s="8"/>
    </row>
    <row r="6" spans="1:8" s="11" customFormat="1" ht="76.5">
      <c r="A6" s="101"/>
      <c r="B6" s="22"/>
      <c r="C6" s="91" t="s">
        <v>5</v>
      </c>
      <c r="D6" s="91" t="s">
        <v>6</v>
      </c>
      <c r="E6" s="91" t="s">
        <v>7</v>
      </c>
      <c r="F6" s="67" t="s">
        <v>125</v>
      </c>
      <c r="G6" s="103" t="s">
        <v>126</v>
      </c>
      <c r="H6" s="102"/>
    </row>
    <row r="7" spans="1:8">
      <c r="A7" s="77">
        <v>1</v>
      </c>
      <c r="B7" s="5" t="s">
        <v>59</v>
      </c>
      <c r="C7" s="174">
        <v>40962727</v>
      </c>
      <c r="D7" s="174">
        <v>55243614</v>
      </c>
      <c r="E7" s="174">
        <v>49420227</v>
      </c>
      <c r="F7" s="230"/>
      <c r="G7" s="231"/>
      <c r="H7" s="8"/>
    </row>
    <row r="8" spans="1:8">
      <c r="A8" s="77">
        <v>2</v>
      </c>
      <c r="B8" s="48" t="s">
        <v>15</v>
      </c>
      <c r="C8" s="174">
        <v>10355501</v>
      </c>
      <c r="D8" s="174">
        <v>1710628</v>
      </c>
      <c r="E8" s="174">
        <v>2695709</v>
      </c>
      <c r="F8" s="232"/>
      <c r="G8" s="233"/>
    </row>
    <row r="9" spans="1:8">
      <c r="A9" s="77">
        <v>3</v>
      </c>
      <c r="B9" s="49" t="s">
        <v>130</v>
      </c>
      <c r="C9" s="174">
        <v>6350</v>
      </c>
      <c r="D9" s="174">
        <v>59265</v>
      </c>
      <c r="E9" s="174">
        <v>-1213</v>
      </c>
      <c r="F9" s="234"/>
      <c r="G9" s="235"/>
    </row>
    <row r="10" spans="1:8" ht="13.5" thickBot="1">
      <c r="A10" s="78">
        <v>4</v>
      </c>
      <c r="B10" s="79" t="s">
        <v>60</v>
      </c>
      <c r="C10" s="183">
        <f>C7+C8-C9</f>
        <v>51311878</v>
      </c>
      <c r="D10" s="183">
        <f>D7+D8-D9</f>
        <v>56894977</v>
      </c>
      <c r="E10" s="183">
        <f>E7+E8-E9</f>
        <v>52117149</v>
      </c>
      <c r="F10" s="185">
        <f>SUMIF(C10:E10, "&gt;=0",C10:E10)/3</f>
        <v>53441334.666666664</v>
      </c>
      <c r="G10" s="186">
        <f>F10*15%/8%</f>
        <v>100202502.49999999</v>
      </c>
    </row>
    <row r="11" spans="1:8">
      <c r="A11" s="23"/>
      <c r="B11" s="8"/>
      <c r="C11" s="8"/>
      <c r="D11" s="8"/>
      <c r="E11" s="8"/>
      <c r="F11" s="157"/>
    </row>
  </sheetData>
  <mergeCells count="1">
    <mergeCell ref="F7:G9"/>
  </mergeCells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Normal="100" workbookViewId="0"/>
  </sheetViews>
  <sheetFormatPr defaultColWidth="9.140625" defaultRowHeight="12.75"/>
  <cols>
    <col min="1" max="1" width="10.5703125" style="28" bestFit="1" customWidth="1"/>
    <col min="2" max="2" width="16.28515625" style="3" customWidth="1"/>
    <col min="3" max="3" width="42.85546875" style="3" customWidth="1"/>
    <col min="4" max="5" width="33.42578125" style="3" customWidth="1"/>
    <col min="6" max="6" width="38.85546875" style="3" customWidth="1"/>
    <col min="7" max="16384" width="9.140625" style="3"/>
  </cols>
  <sheetData>
    <row r="1" spans="1:9">
      <c r="A1" s="2" t="s">
        <v>57</v>
      </c>
      <c r="B1" s="164" t="s">
        <v>161</v>
      </c>
    </row>
    <row r="2" spans="1:9" ht="15">
      <c r="A2" s="2" t="s">
        <v>58</v>
      </c>
      <c r="B2" s="165">
        <v>44196</v>
      </c>
    </row>
    <row r="3" spans="1:9">
      <c r="A3" s="2"/>
    </row>
    <row r="4" spans="1:9" ht="13.5" thickBot="1">
      <c r="A4" s="122" t="s">
        <v>150</v>
      </c>
      <c r="B4" s="29" t="s">
        <v>158</v>
      </c>
      <c r="D4" s="13"/>
      <c r="E4" s="13"/>
      <c r="F4" s="13"/>
    </row>
    <row r="5" spans="1:9" s="9" customFormat="1" ht="28.5">
      <c r="A5" s="80"/>
      <c r="B5" s="81"/>
      <c r="C5" s="81"/>
      <c r="D5" s="89" t="s">
        <v>141</v>
      </c>
      <c r="E5" s="89" t="s">
        <v>142</v>
      </c>
      <c r="F5" s="90" t="s">
        <v>109</v>
      </c>
    </row>
    <row r="6" spans="1:9" ht="15" customHeight="1">
      <c r="A6" s="82">
        <v>1</v>
      </c>
      <c r="B6" s="236" t="s">
        <v>21</v>
      </c>
      <c r="C6" s="16" t="s">
        <v>18</v>
      </c>
      <c r="D6" s="138">
        <v>5</v>
      </c>
      <c r="E6" s="138">
        <v>5</v>
      </c>
      <c r="F6" s="194">
        <v>0</v>
      </c>
    </row>
    <row r="7" spans="1:9" ht="15" customHeight="1">
      <c r="A7" s="82">
        <v>2</v>
      </c>
      <c r="B7" s="236"/>
      <c r="C7" s="16" t="s">
        <v>114</v>
      </c>
      <c r="D7" s="187">
        <f>D8+D10+D12</f>
        <v>1180337.69</v>
      </c>
      <c r="E7" s="187">
        <f>E8+E10+E12</f>
        <v>250051.06</v>
      </c>
      <c r="F7" s="195">
        <f>F8+F10+F12</f>
        <v>0</v>
      </c>
    </row>
    <row r="8" spans="1:9" ht="15" customHeight="1">
      <c r="A8" s="82">
        <v>3</v>
      </c>
      <c r="B8" s="236"/>
      <c r="C8" s="30" t="s">
        <v>110</v>
      </c>
      <c r="D8" s="188">
        <v>1147703.8899999999</v>
      </c>
      <c r="E8" s="188">
        <v>250051.06</v>
      </c>
      <c r="F8" s="139"/>
      <c r="G8" s="8"/>
      <c r="H8" s="8"/>
    </row>
    <row r="9" spans="1:9" ht="15" customHeight="1">
      <c r="A9" s="83">
        <v>4</v>
      </c>
      <c r="B9" s="236"/>
      <c r="C9" s="31" t="s">
        <v>19</v>
      </c>
      <c r="D9" s="138"/>
      <c r="E9" s="138"/>
      <c r="F9" s="139"/>
      <c r="G9" s="8"/>
      <c r="H9" s="8"/>
    </row>
    <row r="10" spans="1:9" ht="30" customHeight="1">
      <c r="A10" s="83">
        <v>5</v>
      </c>
      <c r="B10" s="236"/>
      <c r="C10" s="30" t="s">
        <v>20</v>
      </c>
      <c r="D10" s="138"/>
      <c r="E10" s="138"/>
      <c r="F10" s="139"/>
    </row>
    <row r="11" spans="1:9" ht="15" customHeight="1">
      <c r="A11" s="83">
        <v>6</v>
      </c>
      <c r="B11" s="236"/>
      <c r="C11" s="31" t="s">
        <v>19</v>
      </c>
      <c r="D11" s="138"/>
      <c r="E11" s="138"/>
      <c r="F11" s="139"/>
    </row>
    <row r="12" spans="1:9" ht="15" customHeight="1">
      <c r="A12" s="83">
        <v>7</v>
      </c>
      <c r="B12" s="236"/>
      <c r="C12" s="30" t="s">
        <v>132</v>
      </c>
      <c r="D12" s="188">
        <v>32633.8</v>
      </c>
      <c r="E12" s="138"/>
      <c r="F12" s="139"/>
    </row>
    <row r="13" spans="1:9" ht="15" customHeight="1">
      <c r="A13" s="83">
        <v>8</v>
      </c>
      <c r="B13" s="236"/>
      <c r="C13" s="31" t="s">
        <v>19</v>
      </c>
      <c r="D13" s="188"/>
      <c r="E13" s="138"/>
      <c r="F13" s="139"/>
    </row>
    <row r="14" spans="1:9" ht="15" customHeight="1">
      <c r="A14" s="83">
        <v>9</v>
      </c>
      <c r="B14" s="236" t="s">
        <v>143</v>
      </c>
      <c r="C14" s="16" t="s">
        <v>18</v>
      </c>
      <c r="D14" s="189"/>
      <c r="E14" s="140"/>
      <c r="F14" s="141"/>
      <c r="I14" s="17"/>
    </row>
    <row r="15" spans="1:9" ht="15" customHeight="1">
      <c r="A15" s="83">
        <v>10</v>
      </c>
      <c r="B15" s="236"/>
      <c r="C15" s="16" t="s">
        <v>144</v>
      </c>
      <c r="D15" s="190">
        <f>D16+D18+D20</f>
        <v>255</v>
      </c>
      <c r="E15" s="190">
        <f>E16+E18+E20</f>
        <v>0</v>
      </c>
      <c r="F15" s="193">
        <f>F16+F18+F20</f>
        <v>0</v>
      </c>
    </row>
    <row r="16" spans="1:9" ht="15" customHeight="1">
      <c r="A16" s="83">
        <v>11</v>
      </c>
      <c r="B16" s="236"/>
      <c r="C16" s="30" t="s">
        <v>111</v>
      </c>
      <c r="D16" s="191">
        <v>255</v>
      </c>
      <c r="E16" s="140"/>
      <c r="F16" s="141"/>
    </row>
    <row r="17" spans="1:6" ht="15" customHeight="1">
      <c r="A17" s="83">
        <v>12</v>
      </c>
      <c r="B17" s="236"/>
      <c r="C17" s="31" t="s">
        <v>19</v>
      </c>
      <c r="D17" s="188"/>
      <c r="E17" s="138"/>
      <c r="F17" s="139"/>
    </row>
    <row r="18" spans="1:6" ht="30" customHeight="1">
      <c r="A18" s="83">
        <v>13</v>
      </c>
      <c r="B18" s="236"/>
      <c r="C18" s="30" t="s">
        <v>20</v>
      </c>
      <c r="D18" s="189"/>
      <c r="E18" s="140"/>
      <c r="F18" s="141"/>
    </row>
    <row r="19" spans="1:6" ht="15" customHeight="1">
      <c r="A19" s="83">
        <v>14</v>
      </c>
      <c r="B19" s="236"/>
      <c r="C19" s="31" t="s">
        <v>19</v>
      </c>
      <c r="D19" s="189"/>
      <c r="E19" s="140"/>
      <c r="F19" s="141"/>
    </row>
    <row r="20" spans="1:6" ht="15" customHeight="1">
      <c r="A20" s="83">
        <v>15</v>
      </c>
      <c r="B20" s="236"/>
      <c r="C20" s="30" t="s">
        <v>132</v>
      </c>
      <c r="D20" s="189"/>
      <c r="E20" s="140"/>
      <c r="F20" s="141"/>
    </row>
    <row r="21" spans="1:6" ht="15" customHeight="1">
      <c r="A21" s="83">
        <v>16</v>
      </c>
      <c r="B21" s="236"/>
      <c r="C21" s="31" t="s">
        <v>19</v>
      </c>
      <c r="D21" s="189"/>
      <c r="E21" s="140"/>
      <c r="F21" s="141"/>
    </row>
    <row r="22" spans="1:6" ht="15" customHeight="1" thickBot="1">
      <c r="A22" s="84">
        <v>17</v>
      </c>
      <c r="B22" s="237" t="s">
        <v>113</v>
      </c>
      <c r="C22" s="237"/>
      <c r="D22" s="192">
        <f>D7+D15</f>
        <v>1180592.69</v>
      </c>
      <c r="E22" s="192">
        <f>E7+E15</f>
        <v>250051.06</v>
      </c>
      <c r="F22" s="196">
        <f>F7+F15</f>
        <v>0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Normal="100" workbookViewId="0"/>
  </sheetViews>
  <sheetFormatPr defaultColWidth="9.140625" defaultRowHeight="12.75"/>
  <cols>
    <col min="1" max="1" width="35.140625" style="3" customWidth="1"/>
    <col min="2" max="2" width="45.85546875" style="3" customWidth="1"/>
    <col min="3" max="4" width="29.42578125" style="3" customWidth="1"/>
    <col min="5" max="5" width="28.42578125" style="3" customWidth="1"/>
    <col min="6" max="6" width="14" style="3" bestFit="1" customWidth="1"/>
    <col min="7" max="7" width="14.7109375" style="3" customWidth="1"/>
    <col min="8" max="8" width="26.42578125" style="3" customWidth="1"/>
    <col min="9" max="9" width="16.140625" style="3" bestFit="1" customWidth="1"/>
    <col min="10" max="10" width="14" style="3" bestFit="1" customWidth="1"/>
    <col min="11" max="11" width="14.7109375" style="3" customWidth="1"/>
    <col min="12" max="12" width="26.85546875" style="3" customWidth="1"/>
    <col min="13" max="16384" width="9.140625" style="3"/>
  </cols>
  <sheetData>
    <row r="1" spans="1:12">
      <c r="A1" s="3" t="s">
        <v>57</v>
      </c>
      <c r="B1" s="164" t="s">
        <v>161</v>
      </c>
    </row>
    <row r="2" spans="1:12" ht="15">
      <c r="A2" s="3" t="s">
        <v>58</v>
      </c>
      <c r="B2" s="165">
        <v>44196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3.5" thickBot="1">
      <c r="A4" s="122" t="s">
        <v>151</v>
      </c>
      <c r="B4" s="32" t="s">
        <v>117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8.5">
      <c r="A5" s="24"/>
      <c r="B5" s="58"/>
      <c r="C5" s="106" t="s">
        <v>141</v>
      </c>
      <c r="D5" s="106" t="s">
        <v>142</v>
      </c>
      <c r="E5" s="107" t="s">
        <v>120</v>
      </c>
      <c r="F5" s="33"/>
      <c r="G5" s="33"/>
      <c r="H5" s="33"/>
      <c r="I5" s="33"/>
      <c r="J5" s="33"/>
      <c r="K5" s="33"/>
      <c r="L5" s="33"/>
    </row>
    <row r="6" spans="1:12">
      <c r="A6" s="238" t="s">
        <v>22</v>
      </c>
      <c r="B6" s="109" t="s">
        <v>18</v>
      </c>
      <c r="C6" s="130"/>
      <c r="D6" s="130"/>
      <c r="E6" s="133"/>
      <c r="F6" s="33"/>
      <c r="G6" s="33"/>
      <c r="H6" s="33"/>
      <c r="I6" s="33"/>
      <c r="J6" s="33"/>
      <c r="K6" s="33"/>
      <c r="L6" s="33"/>
    </row>
    <row r="7" spans="1:12" ht="14.25">
      <c r="A7" s="238"/>
      <c r="B7" s="108" t="s">
        <v>112</v>
      </c>
      <c r="C7" s="130"/>
      <c r="D7" s="130"/>
      <c r="E7" s="133"/>
      <c r="F7" s="33"/>
      <c r="G7" s="33"/>
      <c r="H7" s="33"/>
      <c r="I7" s="33"/>
      <c r="J7" s="33"/>
      <c r="K7" s="33"/>
      <c r="L7" s="33"/>
    </row>
    <row r="8" spans="1:12" ht="14.25">
      <c r="A8" s="238" t="s">
        <v>72</v>
      </c>
      <c r="B8" s="108" t="s">
        <v>18</v>
      </c>
      <c r="C8" s="130"/>
      <c r="D8" s="130"/>
      <c r="E8" s="133"/>
      <c r="F8" s="33"/>
      <c r="G8" s="33"/>
      <c r="H8" s="33"/>
      <c r="I8" s="33"/>
      <c r="J8" s="33"/>
      <c r="K8" s="33"/>
      <c r="L8" s="33"/>
    </row>
    <row r="9" spans="1:12" ht="14.25">
      <c r="A9" s="238"/>
      <c r="B9" s="108" t="s">
        <v>16</v>
      </c>
      <c r="C9" s="142">
        <f>C10+C11+C12+C13</f>
        <v>0</v>
      </c>
      <c r="D9" s="142">
        <f>D10+D11+D12+D13</f>
        <v>0</v>
      </c>
      <c r="E9" s="142">
        <f>E10+E11+E12+E13</f>
        <v>0</v>
      </c>
      <c r="F9" s="33"/>
      <c r="G9" s="33"/>
      <c r="H9" s="33"/>
      <c r="I9" s="33"/>
      <c r="J9" s="33"/>
      <c r="K9" s="33"/>
      <c r="L9" s="33"/>
    </row>
    <row r="10" spans="1:12" ht="14.25">
      <c r="A10" s="238"/>
      <c r="B10" s="110" t="s">
        <v>23</v>
      </c>
      <c r="C10" s="130"/>
      <c r="D10" s="130"/>
      <c r="E10" s="133"/>
      <c r="F10" s="33"/>
      <c r="G10" s="33"/>
      <c r="H10" s="33"/>
      <c r="I10" s="33"/>
      <c r="J10" s="33"/>
      <c r="K10" s="33"/>
      <c r="L10" s="33"/>
    </row>
    <row r="11" spans="1:12" ht="14.25">
      <c r="A11" s="238"/>
      <c r="B11" s="110" t="s">
        <v>136</v>
      </c>
      <c r="C11" s="130"/>
      <c r="D11" s="130"/>
      <c r="E11" s="133"/>
      <c r="F11" s="33"/>
      <c r="G11" s="33"/>
      <c r="H11" s="33"/>
      <c r="I11" s="33"/>
      <c r="J11" s="33"/>
      <c r="K11" s="33"/>
      <c r="L11" s="33"/>
    </row>
    <row r="12" spans="1:12" ht="28.5">
      <c r="A12" s="238"/>
      <c r="B12" s="110" t="s">
        <v>137</v>
      </c>
      <c r="C12" s="130"/>
      <c r="D12" s="130"/>
      <c r="E12" s="133"/>
      <c r="F12" s="33"/>
      <c r="G12" s="33"/>
      <c r="H12" s="33"/>
      <c r="I12" s="33"/>
      <c r="J12" s="33"/>
      <c r="K12" s="33"/>
      <c r="L12" s="33"/>
    </row>
    <row r="13" spans="1:12" ht="14.25">
      <c r="A13" s="238"/>
      <c r="B13" s="110" t="s">
        <v>138</v>
      </c>
      <c r="C13" s="130"/>
      <c r="D13" s="130"/>
      <c r="E13" s="133"/>
      <c r="F13" s="33"/>
      <c r="G13" s="33"/>
      <c r="H13" s="33"/>
      <c r="I13" s="33"/>
      <c r="J13" s="33"/>
      <c r="K13" s="33"/>
      <c r="L13" s="33"/>
    </row>
    <row r="14" spans="1:12" ht="14.25">
      <c r="A14" s="238" t="s">
        <v>140</v>
      </c>
      <c r="B14" s="108" t="s">
        <v>18</v>
      </c>
      <c r="C14" s="130"/>
      <c r="D14" s="130"/>
      <c r="E14" s="133"/>
      <c r="F14" s="33"/>
      <c r="G14" s="33"/>
      <c r="H14" s="33"/>
      <c r="I14" s="33"/>
      <c r="J14" s="33"/>
      <c r="K14" s="33"/>
      <c r="L14" s="33"/>
    </row>
    <row r="15" spans="1:12" ht="14.25">
      <c r="A15" s="238"/>
      <c r="B15" s="108" t="s">
        <v>16</v>
      </c>
      <c r="C15" s="142">
        <f>C16+C17+C18+C19</f>
        <v>0</v>
      </c>
      <c r="D15" s="142">
        <f>D16+D17+D18+D19</f>
        <v>0</v>
      </c>
      <c r="E15" s="142">
        <f>E16+E17+E18+E19</f>
        <v>0</v>
      </c>
      <c r="F15" s="33"/>
      <c r="G15" s="33"/>
      <c r="H15" s="33"/>
      <c r="I15" s="33"/>
      <c r="J15" s="33"/>
      <c r="K15" s="33"/>
      <c r="L15" s="33"/>
    </row>
    <row r="16" spans="1:12" ht="14.25">
      <c r="A16" s="238"/>
      <c r="B16" s="110" t="s">
        <v>23</v>
      </c>
      <c r="C16" s="130"/>
      <c r="D16" s="130"/>
      <c r="E16" s="133"/>
      <c r="F16" s="33"/>
      <c r="G16" s="33"/>
      <c r="H16" s="33"/>
      <c r="I16" s="33"/>
      <c r="J16" s="33"/>
      <c r="K16" s="33"/>
      <c r="L16" s="33"/>
    </row>
    <row r="17" spans="1:12" ht="14.25">
      <c r="A17" s="239"/>
      <c r="B17" s="114" t="s">
        <v>136</v>
      </c>
      <c r="C17" s="143"/>
      <c r="D17" s="143"/>
      <c r="E17" s="144"/>
      <c r="F17" s="33"/>
      <c r="G17" s="33"/>
      <c r="H17" s="33"/>
      <c r="I17" s="33"/>
      <c r="J17" s="33"/>
      <c r="K17" s="33"/>
      <c r="L17" s="33"/>
    </row>
    <row r="18" spans="1:12" ht="28.5">
      <c r="A18" s="239"/>
      <c r="B18" s="114" t="s">
        <v>137</v>
      </c>
      <c r="C18" s="143"/>
      <c r="D18" s="143"/>
      <c r="E18" s="144"/>
      <c r="F18" s="33"/>
      <c r="G18" s="33"/>
      <c r="H18" s="33"/>
      <c r="I18" s="33"/>
      <c r="J18" s="33"/>
      <c r="K18" s="33"/>
      <c r="L18" s="33"/>
    </row>
    <row r="19" spans="1:12" ht="15" thickBot="1">
      <c r="A19" s="240"/>
      <c r="B19" s="111" t="s">
        <v>138</v>
      </c>
      <c r="C19" s="134"/>
      <c r="D19" s="134"/>
      <c r="E19" s="135"/>
      <c r="F19" s="33"/>
      <c r="G19" s="33"/>
      <c r="H19" s="33"/>
      <c r="I19" s="33"/>
      <c r="J19" s="33"/>
      <c r="K19" s="33"/>
      <c r="L19" s="33"/>
    </row>
    <row r="20" spans="1:1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</sheetData>
  <mergeCells count="3">
    <mergeCell ref="A6:A7"/>
    <mergeCell ref="A8:A13"/>
    <mergeCell ref="A14:A19"/>
  </mergeCells>
  <pageMargins left="0.7" right="0.7" top="0.75" bottom="0.75" header="0.3" footer="0.3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40625" defaultRowHeight="12.75"/>
  <cols>
    <col min="1" max="1" width="10.5703125" style="3" bestFit="1" customWidth="1"/>
    <col min="2" max="2" width="54.7109375" style="3" customWidth="1"/>
    <col min="3" max="3" width="26.7109375" style="3" customWidth="1"/>
    <col min="4" max="4" width="32.85546875" style="3" customWidth="1"/>
    <col min="5" max="5" width="26.7109375" style="3" customWidth="1"/>
    <col min="6" max="6" width="25.5703125" style="3" customWidth="1"/>
    <col min="7" max="7" width="28.140625" style="3" customWidth="1"/>
    <col min="8" max="16384" width="9.140625" style="3"/>
  </cols>
  <sheetData>
    <row r="1" spans="1:7">
      <c r="A1" s="3" t="s">
        <v>57</v>
      </c>
      <c r="B1" s="164" t="s">
        <v>161</v>
      </c>
    </row>
    <row r="2" spans="1:7" ht="15">
      <c r="A2" s="3" t="s">
        <v>58</v>
      </c>
      <c r="B2" s="165">
        <v>44196</v>
      </c>
    </row>
    <row r="3" spans="1:7">
      <c r="B3" s="14"/>
    </row>
    <row r="4" spans="1:7" ht="13.5" thickBot="1">
      <c r="A4" s="122" t="s">
        <v>152</v>
      </c>
      <c r="B4" s="88" t="s">
        <v>119</v>
      </c>
    </row>
    <row r="5" spans="1:7" s="14" customFormat="1" ht="14.25">
      <c r="A5" s="85"/>
      <c r="B5" s="60"/>
      <c r="C5" s="86" t="s">
        <v>0</v>
      </c>
      <c r="D5" s="38" t="s">
        <v>1</v>
      </c>
      <c r="E5" s="38" t="s">
        <v>2</v>
      </c>
      <c r="F5" s="38" t="s">
        <v>3</v>
      </c>
      <c r="G5" s="37" t="s">
        <v>4</v>
      </c>
    </row>
    <row r="6" spans="1:7" ht="85.5">
      <c r="A6" s="87"/>
      <c r="B6" s="34"/>
      <c r="C6" s="112" t="s">
        <v>154</v>
      </c>
      <c r="D6" s="105" t="s">
        <v>155</v>
      </c>
      <c r="E6" s="105" t="s">
        <v>157</v>
      </c>
      <c r="F6" s="105" t="s">
        <v>156</v>
      </c>
      <c r="G6" s="113" t="s">
        <v>26</v>
      </c>
    </row>
    <row r="7" spans="1:7" ht="14.25">
      <c r="A7" s="87">
        <v>1</v>
      </c>
      <c r="B7" s="115" t="s">
        <v>141</v>
      </c>
      <c r="C7" s="145">
        <f>SUM(C8:C11)</f>
        <v>0</v>
      </c>
      <c r="D7" s="145">
        <f t="shared" ref="D7:G7" si="0">SUM(D8:D11)</f>
        <v>0</v>
      </c>
      <c r="E7" s="145">
        <f t="shared" si="0"/>
        <v>0</v>
      </c>
      <c r="F7" s="145">
        <f t="shared" si="0"/>
        <v>0</v>
      </c>
      <c r="G7" s="145">
        <f t="shared" si="0"/>
        <v>0</v>
      </c>
    </row>
    <row r="8" spans="1:7" ht="14.25">
      <c r="A8" s="87">
        <v>2</v>
      </c>
      <c r="B8" s="35" t="s">
        <v>24</v>
      </c>
      <c r="C8" s="148"/>
      <c r="D8" s="149"/>
      <c r="E8" s="149"/>
      <c r="F8" s="149"/>
      <c r="G8" s="150"/>
    </row>
    <row r="9" spans="1:7" ht="14.25">
      <c r="A9" s="87">
        <v>3</v>
      </c>
      <c r="B9" s="35" t="s">
        <v>25</v>
      </c>
      <c r="C9" s="148"/>
      <c r="D9" s="149"/>
      <c r="E9" s="149"/>
      <c r="F9" s="149"/>
      <c r="G9" s="150"/>
    </row>
    <row r="10" spans="1:7" ht="14.25">
      <c r="A10" s="87">
        <v>4</v>
      </c>
      <c r="B10" s="36" t="s">
        <v>134</v>
      </c>
      <c r="C10" s="148"/>
      <c r="D10" s="149"/>
      <c r="E10" s="149"/>
      <c r="F10" s="149"/>
      <c r="G10" s="150"/>
    </row>
    <row r="11" spans="1:7" ht="14.25">
      <c r="A11" s="87">
        <v>5</v>
      </c>
      <c r="B11" s="35" t="s">
        <v>135</v>
      </c>
      <c r="C11" s="148"/>
      <c r="D11" s="149"/>
      <c r="E11" s="149"/>
      <c r="F11" s="149"/>
      <c r="G11" s="150"/>
    </row>
    <row r="12" spans="1:7" ht="14.25">
      <c r="A12" s="87">
        <v>6</v>
      </c>
      <c r="B12" s="16" t="s">
        <v>142</v>
      </c>
      <c r="C12" s="136">
        <f>SUM(C13:C16)</f>
        <v>0</v>
      </c>
      <c r="D12" s="136">
        <f>SUM(D13:D16)</f>
        <v>0</v>
      </c>
      <c r="E12" s="136">
        <f>SUM(E13:E16)</f>
        <v>0</v>
      </c>
      <c r="F12" s="136">
        <f>SUM(F13:F16)</f>
        <v>0</v>
      </c>
      <c r="G12" s="137">
        <f>SUM(G13:G16)</f>
        <v>0</v>
      </c>
    </row>
    <row r="13" spans="1:7" ht="14.25">
      <c r="A13" s="87">
        <v>7</v>
      </c>
      <c r="B13" s="35" t="s">
        <v>24</v>
      </c>
      <c r="C13" s="138"/>
      <c r="D13" s="138"/>
      <c r="E13" s="138"/>
      <c r="F13" s="138"/>
      <c r="G13" s="139"/>
    </row>
    <row r="14" spans="1:7" ht="14.25">
      <c r="A14" s="87">
        <v>8</v>
      </c>
      <c r="B14" s="35" t="s">
        <v>25</v>
      </c>
      <c r="C14" s="138"/>
      <c r="D14" s="138"/>
      <c r="E14" s="138"/>
      <c r="F14" s="138"/>
      <c r="G14" s="139"/>
    </row>
    <row r="15" spans="1:7" ht="14.25">
      <c r="A15" s="87">
        <v>9</v>
      </c>
      <c r="B15" s="36" t="s">
        <v>134</v>
      </c>
      <c r="C15" s="138"/>
      <c r="D15" s="138"/>
      <c r="E15" s="138"/>
      <c r="F15" s="138"/>
      <c r="G15" s="139"/>
    </row>
    <row r="16" spans="1:7" ht="14.25">
      <c r="A16" s="87">
        <v>10</v>
      </c>
      <c r="B16" s="35" t="s">
        <v>135</v>
      </c>
      <c r="C16" s="138"/>
      <c r="D16" s="138"/>
      <c r="E16" s="138"/>
      <c r="F16" s="138"/>
      <c r="G16" s="139"/>
    </row>
    <row r="17" spans="1:7" ht="14.25">
      <c r="A17" s="87">
        <v>11</v>
      </c>
      <c r="B17" s="16" t="s">
        <v>107</v>
      </c>
      <c r="C17" s="136">
        <f>SUM(C18:C21)</f>
        <v>0</v>
      </c>
      <c r="D17" s="136">
        <f>SUM(D18:D21)</f>
        <v>0</v>
      </c>
      <c r="E17" s="136">
        <f>SUM(E18:E21)</f>
        <v>0</v>
      </c>
      <c r="F17" s="136">
        <f>SUM(F18:F21)</f>
        <v>0</v>
      </c>
      <c r="G17" s="137">
        <f>SUM(G18:G21)</f>
        <v>0</v>
      </c>
    </row>
    <row r="18" spans="1:7" ht="14.25">
      <c r="A18" s="87">
        <v>12</v>
      </c>
      <c r="B18" s="35" t="s">
        <v>24</v>
      </c>
      <c r="C18" s="138"/>
      <c r="D18" s="138"/>
      <c r="E18" s="138" t="s">
        <v>12</v>
      </c>
      <c r="F18" s="138"/>
      <c r="G18" s="139"/>
    </row>
    <row r="19" spans="1:7" ht="14.25">
      <c r="A19" s="87">
        <v>13</v>
      </c>
      <c r="B19" s="35" t="s">
        <v>25</v>
      </c>
      <c r="C19" s="138"/>
      <c r="D19" s="138"/>
      <c r="E19" s="138"/>
      <c r="F19" s="138"/>
      <c r="G19" s="139"/>
    </row>
    <row r="20" spans="1:7" ht="14.25">
      <c r="A20" s="87">
        <v>14</v>
      </c>
      <c r="B20" s="36" t="s">
        <v>134</v>
      </c>
      <c r="C20" s="138"/>
      <c r="D20" s="138"/>
      <c r="E20" s="138"/>
      <c r="F20" s="138"/>
      <c r="G20" s="139"/>
    </row>
    <row r="21" spans="1:7" ht="14.25">
      <c r="A21" s="87">
        <v>15</v>
      </c>
      <c r="B21" s="35" t="s">
        <v>135</v>
      </c>
      <c r="C21" s="138"/>
      <c r="D21" s="138"/>
      <c r="E21" s="138"/>
      <c r="F21" s="138"/>
      <c r="G21" s="139"/>
    </row>
    <row r="22" spans="1:7" ht="15" thickBot="1">
      <c r="A22" s="87">
        <v>16</v>
      </c>
      <c r="B22" s="54" t="s">
        <v>10</v>
      </c>
      <c r="C22" s="146">
        <f>C12+C17</f>
        <v>0</v>
      </c>
      <c r="D22" s="146">
        <f>D12+D17</f>
        <v>0</v>
      </c>
      <c r="E22" s="146">
        <f>E12+E17</f>
        <v>0</v>
      </c>
      <c r="F22" s="146">
        <f>F12+F17</f>
        <v>0</v>
      </c>
      <c r="G22" s="147">
        <f>G12+G17</f>
        <v>0</v>
      </c>
    </row>
  </sheetData>
  <pageMargins left="0.7" right="0.7" top="0.75" bottom="0.75" header="0.3" footer="0.3"/>
  <pageSetup scale="44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zoomScaleNormal="100"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40625" defaultRowHeight="12.75"/>
  <cols>
    <col min="1" max="1" width="10.5703125" style="3" bestFit="1" customWidth="1"/>
    <col min="2" max="2" width="89.140625" style="3" bestFit="1" customWidth="1"/>
    <col min="3" max="3" width="15.140625" style="18" customWidth="1"/>
    <col min="4" max="5" width="13.7109375" style="18" customWidth="1"/>
    <col min="6" max="6" width="16.28515625" style="18" customWidth="1"/>
    <col min="7" max="8" width="13.7109375" style="18" customWidth="1"/>
    <col min="9" max="9" width="17.5703125" style="18" customWidth="1"/>
    <col min="10" max="10" width="14.5703125" style="18" customWidth="1"/>
    <col min="11" max="12" width="13.7109375" style="18" customWidth="1"/>
    <col min="13" max="13" width="15" style="18" customWidth="1"/>
    <col min="14" max="15" width="13.7109375" style="18" customWidth="1"/>
    <col min="16" max="17" width="15.7109375" style="18" customWidth="1"/>
    <col min="18" max="18" width="9.140625" style="18"/>
    <col min="19" max="16384" width="9.140625" style="3"/>
  </cols>
  <sheetData>
    <row r="1" spans="1:15">
      <c r="A1" s="3" t="s">
        <v>57</v>
      </c>
      <c r="B1" s="164" t="s">
        <v>161</v>
      </c>
    </row>
    <row r="2" spans="1:15" ht="15">
      <c r="A2" s="3" t="s">
        <v>58</v>
      </c>
      <c r="B2" s="165">
        <v>44196</v>
      </c>
    </row>
    <row r="4" spans="1:15" ht="13.5" thickBot="1">
      <c r="A4" s="122" t="s">
        <v>153</v>
      </c>
      <c r="B4" s="51" t="s">
        <v>160</v>
      </c>
    </row>
    <row r="5" spans="1:15">
      <c r="A5" s="53"/>
      <c r="B5" s="55"/>
      <c r="C5" s="40" t="s">
        <v>0</v>
      </c>
      <c r="D5" s="40" t="s">
        <v>1</v>
      </c>
      <c r="E5" s="40" t="s">
        <v>2</v>
      </c>
      <c r="F5" s="40" t="s">
        <v>3</v>
      </c>
      <c r="G5" s="40" t="s">
        <v>4</v>
      </c>
      <c r="H5" s="40" t="s">
        <v>8</v>
      </c>
      <c r="I5" s="40" t="s">
        <v>94</v>
      </c>
      <c r="J5" s="40" t="s">
        <v>95</v>
      </c>
      <c r="K5" s="40" t="s">
        <v>96</v>
      </c>
      <c r="L5" s="40" t="s">
        <v>97</v>
      </c>
      <c r="M5" s="40" t="s">
        <v>98</v>
      </c>
      <c r="N5" s="40" t="s">
        <v>99</v>
      </c>
      <c r="O5" s="41" t="s">
        <v>102</v>
      </c>
    </row>
    <row r="6" spans="1:15">
      <c r="A6" s="21"/>
      <c r="B6" s="5"/>
      <c r="C6" s="241" t="s">
        <v>61</v>
      </c>
      <c r="D6" s="241"/>
      <c r="E6" s="241"/>
      <c r="F6" s="242" t="s">
        <v>62</v>
      </c>
      <c r="G6" s="242"/>
      <c r="H6" s="242"/>
      <c r="I6" s="242"/>
      <c r="J6" s="242"/>
      <c r="K6" s="242"/>
      <c r="L6" s="242"/>
      <c r="M6" s="242" t="s">
        <v>63</v>
      </c>
      <c r="N6" s="242"/>
      <c r="O6" s="227"/>
    </row>
    <row r="7" spans="1:15" ht="15" customHeight="1">
      <c r="A7" s="21"/>
      <c r="B7" s="5"/>
      <c r="C7" s="242" t="s">
        <v>64</v>
      </c>
      <c r="D7" s="242" t="s">
        <v>65</v>
      </c>
      <c r="E7" s="242" t="s">
        <v>100</v>
      </c>
      <c r="F7" s="242" t="s">
        <v>66</v>
      </c>
      <c r="G7" s="242"/>
      <c r="H7" s="242" t="s">
        <v>67</v>
      </c>
      <c r="I7" s="242" t="s">
        <v>68</v>
      </c>
      <c r="J7" s="242"/>
      <c r="K7" s="243" t="s">
        <v>11</v>
      </c>
      <c r="L7" s="243"/>
      <c r="M7" s="241" t="s">
        <v>101</v>
      </c>
      <c r="N7" s="241" t="s">
        <v>105</v>
      </c>
      <c r="O7" s="227" t="s">
        <v>106</v>
      </c>
    </row>
    <row r="8" spans="1:15" ht="38.25">
      <c r="A8" s="21"/>
      <c r="B8" s="5"/>
      <c r="C8" s="242"/>
      <c r="D8" s="242"/>
      <c r="E8" s="242"/>
      <c r="F8" s="155" t="s">
        <v>19</v>
      </c>
      <c r="G8" s="155" t="s">
        <v>69</v>
      </c>
      <c r="H8" s="242"/>
      <c r="I8" s="155" t="s">
        <v>103</v>
      </c>
      <c r="J8" s="155" t="s">
        <v>104</v>
      </c>
      <c r="K8" s="156" t="s">
        <v>70</v>
      </c>
      <c r="L8" s="156" t="s">
        <v>71</v>
      </c>
      <c r="M8" s="241"/>
      <c r="N8" s="241"/>
      <c r="O8" s="227"/>
    </row>
    <row r="9" spans="1:15">
      <c r="A9" s="57"/>
      <c r="B9" s="52" t="s">
        <v>17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9"/>
    </row>
    <row r="10" spans="1:15">
      <c r="A10" s="21">
        <v>1</v>
      </c>
      <c r="B10" s="50" t="s">
        <v>92</v>
      </c>
      <c r="C10" s="151">
        <f>SUM(C11:C17)</f>
        <v>0</v>
      </c>
      <c r="D10" s="151">
        <f>SUM(D11:D17)</f>
        <v>0</v>
      </c>
      <c r="E10" s="151">
        <f>SUM(E11:E17)</f>
        <v>0</v>
      </c>
      <c r="F10" s="152">
        <f t="shared" ref="F10:O10" si="0">SUM(F11:F17)</f>
        <v>0</v>
      </c>
      <c r="G10" s="152">
        <f t="shared" si="0"/>
        <v>0</v>
      </c>
      <c r="H10" s="151">
        <f t="shared" si="0"/>
        <v>0</v>
      </c>
      <c r="I10" s="151">
        <f t="shared" si="0"/>
        <v>0</v>
      </c>
      <c r="J10" s="151">
        <f t="shared" si="0"/>
        <v>0</v>
      </c>
      <c r="K10" s="151">
        <f t="shared" si="0"/>
        <v>0</v>
      </c>
      <c r="L10" s="151">
        <f t="shared" si="0"/>
        <v>0</v>
      </c>
      <c r="M10" s="152">
        <f>SUM(M11:M17)</f>
        <v>0</v>
      </c>
      <c r="N10" s="152">
        <f t="shared" si="0"/>
        <v>0</v>
      </c>
      <c r="O10" s="153">
        <f t="shared" si="0"/>
        <v>0</v>
      </c>
    </row>
    <row r="11" spans="1:15">
      <c r="A11" s="21">
        <v>1.1000000000000001</v>
      </c>
      <c r="B11" s="5"/>
      <c r="C11" s="129"/>
      <c r="D11" s="129"/>
      <c r="E11" s="151">
        <f>C11+D11</f>
        <v>0</v>
      </c>
      <c r="F11" s="129"/>
      <c r="G11" s="129"/>
      <c r="H11" s="129"/>
      <c r="I11" s="129"/>
      <c r="J11" s="129"/>
      <c r="K11" s="154"/>
      <c r="L11" s="154"/>
      <c r="M11" s="151">
        <f>C11+F11-H11-I11</f>
        <v>0</v>
      </c>
      <c r="N11" s="151">
        <f>D11+G11+H11-J11+K11-L11</f>
        <v>0</v>
      </c>
      <c r="O11" s="153">
        <f t="shared" ref="O11:O17" si="1">M11+N11</f>
        <v>0</v>
      </c>
    </row>
    <row r="12" spans="1:15">
      <c r="A12" s="21">
        <v>1.2</v>
      </c>
      <c r="B12" s="5"/>
      <c r="C12" s="129"/>
      <c r="D12" s="129"/>
      <c r="E12" s="151">
        <f t="shared" ref="E12:E17" si="2">C12+D12</f>
        <v>0</v>
      </c>
      <c r="F12" s="129"/>
      <c r="G12" s="129"/>
      <c r="H12" s="129"/>
      <c r="I12" s="129"/>
      <c r="J12" s="129"/>
      <c r="K12" s="154"/>
      <c r="L12" s="154"/>
      <c r="M12" s="151">
        <f t="shared" ref="M12:M15" si="3">C12+F12-H12-I12</f>
        <v>0</v>
      </c>
      <c r="N12" s="151">
        <f t="shared" ref="N12:N17" si="4">D12+G12+H12-J12+K12-L12</f>
        <v>0</v>
      </c>
      <c r="O12" s="153">
        <f t="shared" si="1"/>
        <v>0</v>
      </c>
    </row>
    <row r="13" spans="1:15">
      <c r="A13" s="21">
        <v>1.3</v>
      </c>
      <c r="B13" s="5"/>
      <c r="C13" s="129"/>
      <c r="D13" s="129"/>
      <c r="E13" s="151">
        <f t="shared" si="2"/>
        <v>0</v>
      </c>
      <c r="F13" s="129"/>
      <c r="G13" s="129"/>
      <c r="H13" s="129"/>
      <c r="I13" s="129"/>
      <c r="J13" s="129"/>
      <c r="K13" s="154"/>
      <c r="L13" s="154"/>
      <c r="M13" s="151">
        <f t="shared" si="3"/>
        <v>0</v>
      </c>
      <c r="N13" s="151">
        <f t="shared" si="4"/>
        <v>0</v>
      </c>
      <c r="O13" s="153">
        <f t="shared" si="1"/>
        <v>0</v>
      </c>
    </row>
    <row r="14" spans="1:15">
      <c r="A14" s="21">
        <v>1.4</v>
      </c>
      <c r="B14" s="5"/>
      <c r="C14" s="129"/>
      <c r="D14" s="129"/>
      <c r="E14" s="151">
        <f t="shared" si="2"/>
        <v>0</v>
      </c>
      <c r="F14" s="129"/>
      <c r="G14" s="129"/>
      <c r="H14" s="129"/>
      <c r="I14" s="129"/>
      <c r="J14" s="129"/>
      <c r="K14" s="154"/>
      <c r="L14" s="154"/>
      <c r="M14" s="151">
        <f t="shared" si="3"/>
        <v>0</v>
      </c>
      <c r="N14" s="151">
        <f t="shared" si="4"/>
        <v>0</v>
      </c>
      <c r="O14" s="153">
        <f t="shared" si="1"/>
        <v>0</v>
      </c>
    </row>
    <row r="15" spans="1:15">
      <c r="A15" s="21">
        <v>1.5</v>
      </c>
      <c r="B15" s="5"/>
      <c r="C15" s="129"/>
      <c r="D15" s="129"/>
      <c r="E15" s="151">
        <f t="shared" si="2"/>
        <v>0</v>
      </c>
      <c r="F15" s="129"/>
      <c r="G15" s="129"/>
      <c r="H15" s="129"/>
      <c r="I15" s="129"/>
      <c r="J15" s="129"/>
      <c r="K15" s="154"/>
      <c r="L15" s="154"/>
      <c r="M15" s="151">
        <f t="shared" si="3"/>
        <v>0</v>
      </c>
      <c r="N15" s="151">
        <f t="shared" si="4"/>
        <v>0</v>
      </c>
      <c r="O15" s="153">
        <f t="shared" si="1"/>
        <v>0</v>
      </c>
    </row>
    <row r="16" spans="1:15">
      <c r="A16" s="21">
        <v>1.6</v>
      </c>
      <c r="B16" s="5"/>
      <c r="C16" s="129"/>
      <c r="D16" s="129"/>
      <c r="E16" s="151">
        <f t="shared" si="2"/>
        <v>0</v>
      </c>
      <c r="F16" s="129"/>
      <c r="G16" s="129"/>
      <c r="H16" s="129"/>
      <c r="I16" s="129"/>
      <c r="J16" s="129"/>
      <c r="K16" s="154"/>
      <c r="L16" s="154"/>
      <c r="M16" s="151">
        <f>C16+F16-H16-I16</f>
        <v>0</v>
      </c>
      <c r="N16" s="151">
        <f t="shared" si="4"/>
        <v>0</v>
      </c>
      <c r="O16" s="153">
        <f t="shared" si="1"/>
        <v>0</v>
      </c>
    </row>
    <row r="17" spans="1:15">
      <c r="A17" s="21" t="s">
        <v>93</v>
      </c>
      <c r="B17" s="5"/>
      <c r="C17" s="129"/>
      <c r="D17" s="129"/>
      <c r="E17" s="151">
        <f t="shared" si="2"/>
        <v>0</v>
      </c>
      <c r="F17" s="129"/>
      <c r="G17" s="129"/>
      <c r="H17" s="129"/>
      <c r="I17" s="129"/>
      <c r="J17" s="129"/>
      <c r="K17" s="154"/>
      <c r="L17" s="154"/>
      <c r="M17" s="151">
        <f>C17+F17-H17-I17</f>
        <v>0</v>
      </c>
      <c r="N17" s="151">
        <f t="shared" si="4"/>
        <v>0</v>
      </c>
      <c r="O17" s="153">
        <f t="shared" si="1"/>
        <v>0</v>
      </c>
    </row>
    <row r="18" spans="1:15">
      <c r="A18" s="57"/>
      <c r="B18" s="8" t="s">
        <v>107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9"/>
    </row>
    <row r="19" spans="1:15" ht="11.25" customHeight="1" thickBot="1">
      <c r="A19" s="59">
        <v>2</v>
      </c>
      <c r="B19" s="160" t="s">
        <v>92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>
        <f>C19+F19-H19-I19</f>
        <v>0</v>
      </c>
      <c r="N19" s="161">
        <f t="shared" ref="N19" si="5">D19+G19+H19-J19+K19-L19</f>
        <v>0</v>
      </c>
      <c r="O19" s="162">
        <f>M19+N19</f>
        <v>0</v>
      </c>
    </row>
    <row r="20" spans="1:15">
      <c r="A20" s="8"/>
      <c r="B20" s="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scale="30" orientation="landscape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ZWJPqu3WRDUVAc2FMGud/GAyQWj/HJ1UXbMG0Lehr9I=</DigestValue>
    </Reference>
    <Reference Type="http://www.w3.org/2000/09/xmldsig#Object" URI="#idOfficeObject">
      <DigestMethod Algorithm="http://www.w3.org/2001/04/xmlenc#sha256"/>
      <DigestValue>hLlE9ilaYASjz+v5oKQ1s5/jMdMPZGRPumbaaaYst+8=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uhXhs9rTIxgsYgDB3E+oiYoeqx4shWhMO+B/Sd5Cg6Y=</DigestValue>
    </Reference>
  </SignedInfo>
  <SignatureValue>Iyw+AQGiRujzAY7GfEbQHDe71gCK/SuMycPRfPXpAFucLUInfOUuQlUT1EpNq1WlF7rdl+XQIR6C
artDaavU3eQUgosaNfiYKaQz/j0wo+btlIz9Tgzycr570/TXpD9g/eNYneDHIpjrlD7PjP42/8ZU
l80dNKhvMM9wOGYmkuY3vHG8X4wu8WhoKawLC89f5RUosZonit2ZAIujoxDhM8uNqkpkijTEX6EA
y/WU/dnx0xrbtVamNBWIe94JaRjug1GO0xoA8XZ/pgRBTk2OxbkInzx5wsrGLGP6/9Lqs2rfCVOP
TtoYGYVQeLROy3MP6lypKtXE7INtCSX9RCvpvQ==</SignatureValue>
  <KeyInfo>
    <X509Data>
      <X509Certificate>MIIGPTCCBSWgAwIBAgIKMT7TbAACAAHMwjANBgkqhkiG9w0BAQsFADBKMRIwEAYKCZImiZPyLGQBGRYCZ2UxEzARBgoJkiaJk/IsZAEZFgNuYmcxHzAdBgNVBAMTFk5CRyBDbGFzcyAyIElOVCBTdWIgQ0EwHhcNMjEwMjIzMTEyNDEzWhcNMjExMjIyMDk0NjU2WjA7MRcwFQYDVQQKEw5KU0MgQ0FSVFUgQkFOSzEgMB4GA1UEAxMXQkNSIC0gVmxhZGltZXIgQXNhdGlhbmkwggEiMA0GCSqGSIb3DQEBAQUAA4IBDwAwggEKAoIBAQDBH7wagQS2EnYZtwuRrqptN4sk7MARkg58bC02C7IRn5Qgl5ddw8S9DWoEv0S4Yfnd6+mNwRAbXMI1B2aH5iwUUQ43cWYUIRrkrh1yNsFNLrKDqJEghiLDOLyozfNjZm/t5gV4tYwQKbRGR/Auz2VnGwg5qj0PaWHm0BKJeC8UbrfoAckPlnsSbhwKw7y/cUTV/fY5u6IfOlQ8Td2n03SeLA/u4vPv68u31/bHWjWBeLhx8QxWJ4FuMRxVOy16NUOfZ5OIUSIUkjTuAhq4QXBTdaobVF032VxHQCpH5cQ0RLkJZzqstsOxUZPxFIO+yFi+TQeZZi8VZxJgsgdBDOrRAgMBAAGjggMyMIIDLjA8BgkrBgEEAYI3FQcELzAtBiUrBgEEAYI3FQjmsmCDjfVEhoGZCYO4oUqDvoRxBIHPkBGGr54RAgFkAgEbMB0GA1UdJQQWMBQGCCsGAQUFBwMCBggrBgEFBQcDBDALBgNVHQ8EBAMCB4AwJwYJKwYBBAGCNxUKBBowGDAKBggrBgEFBQcDAjAKBggrBgEFBQcDBDAdBgNVHQ4EFgQU6XCoeyfbcw3bHfZSApk4ow/Qg8k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LKAFu7UsMWbDXHHWgt2eQXnYbRThXQficrce4KHLuTOFr8/ifjpWGRkTLX6LaaobOMHHKrv7dbmGAIlFWZgT+e9w1DtRUpdIVs60gLQtUM2Rju8clKt7zyQg2kvv0Rpa/7LWrX+yrLE+2SNsWQ0CZrS1coDl85vbC/KFDCBzJRH5/iieB3xZpVSPVKyJ+67it6Say1+MZ6540QY2vzgmwtQBAbW4YTkjmoSELpsenxPythfafvv/96g7x13osE5vs10J8eMmYu8WAeRKf/bT26EOPGGkiZl2Jy1KpuFJ3CEkqtY0A4l4KbrT44ZFy3imFevYQTGLywzlFwRq6cQX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KbrgR65tEb1ZKK4B98to2mQVzXRFu+q/HZhOnMupicY=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+YcQBxkRFTD5Ng0Rxw+Uqc9ZRcKtWy4UUt9mWyzAOWI=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+YcQBxkRFTD5Ng0Rxw+Uqc9ZRcKtWy4UUt9mWyzAOWI=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sharedStrings.xml?ContentType=application/vnd.openxmlformats-officedocument.spreadsheetml.sharedStrings+xml">
        <DigestMethod Algorithm="http://www.w3.org/2001/04/xmlenc#sha256"/>
        <DigestValue>MSZdfjeX8Qul1wqmMaKZFV7QXHYh47YQYmyKvNNj5F8=</DigestValue>
      </Reference>
      <Reference URI="/xl/styles.xml?ContentType=application/vnd.openxmlformats-officedocument.spreadsheetml.styles+xml">
        <DigestMethod Algorithm="http://www.w3.org/2001/04/xmlenc#sha256"/>
        <DigestValue>BdnMS3BE35zogIqR8RAuaJ4JbxMECFJI9TzOxm3ySvA=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sCqUnSayuKxE2JUYgs1eLevKtlqJFDnANIgm0dtKvt0=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1pmc0mk+uOy5F8uE5+C3hZAN5vs3HI+uRb9Z/1DAQuI=</DigestValue>
      </Reference>
      <Reference URI="/xl/worksheets/sheet2.xml?ContentType=application/vnd.openxmlformats-officedocument.spreadsheetml.worksheet+xml">
        <DigestMethod Algorithm="http://www.w3.org/2001/04/xmlenc#sha256"/>
        <DigestValue>S5CbjTAHNhfuqOSjaWHCQXlFdMVGEeKCkgoQtlOVXGE=</DigestValue>
      </Reference>
      <Reference URI="/xl/worksheets/sheet3.xml?ContentType=application/vnd.openxmlformats-officedocument.spreadsheetml.worksheet+xml">
        <DigestMethod Algorithm="http://www.w3.org/2001/04/xmlenc#sha256"/>
        <DigestValue>68BO9E0RBESFoBCUHVbTXpSyYq0ZwdKNjLRT8c10HjI=</DigestValue>
      </Reference>
      <Reference URI="/xl/worksheets/sheet4.xml?ContentType=application/vnd.openxmlformats-officedocument.spreadsheetml.worksheet+xml">
        <DigestMethod Algorithm="http://www.w3.org/2001/04/xmlenc#sha256"/>
        <DigestValue>0EWc8yXOIxC+hKH7ijWepu4d2FYz3fXGeI8by9daAKY=</DigestValue>
      </Reference>
      <Reference URI="/xl/worksheets/sheet5.xml?ContentType=application/vnd.openxmlformats-officedocument.spreadsheetml.worksheet+xml">
        <DigestMethod Algorithm="http://www.w3.org/2001/04/xmlenc#sha256"/>
        <DigestValue>4R8KySwRF63jIWWLvf8VuizLW8g/6dexSYt7oyBL/iM=</DigestValue>
      </Reference>
      <Reference URI="/xl/worksheets/sheet6.xml?ContentType=application/vnd.openxmlformats-officedocument.spreadsheetml.worksheet+xml">
        <DigestMethod Algorithm="http://www.w3.org/2001/04/xmlenc#sha256"/>
        <DigestValue>2PSTZmlYvIXcIGgz3mWVA0DQrtHgiUGSG4sk+/hvOiQ=</DigestValue>
      </Reference>
      <Reference URI="/xl/worksheets/sheet7.xml?ContentType=application/vnd.openxmlformats-officedocument.spreadsheetml.worksheet+xml">
        <DigestMethod Algorithm="http://www.w3.org/2001/04/xmlenc#sha256"/>
        <DigestValue>7IYCoKkgPKlEwQCH+++07E78xkUGK4MeawJ8FPDig48=</DigestValue>
      </Reference>
      <Reference URI="/xl/worksheets/sheet8.xml?ContentType=application/vnd.openxmlformats-officedocument.spreadsheetml.worksheet+xml">
        <DigestMethod Algorithm="http://www.w3.org/2001/04/xmlenc#sha256"/>
        <DigestValue>7s3mxKqKO5mFPxypP/ngMuCN8ocfSC/ART0d+ao1K6o=</DigestValue>
      </Reference>
      <Reference URI="/xl/worksheets/sheet9.xml?ContentType=application/vnd.openxmlformats-officedocument.spreadsheetml.worksheet+xml">
        <DigestMethod Algorithm="http://www.w3.org/2001/04/xmlenc#sha256"/>
        <DigestValue>0myT5mfXSLzeQVI4f0/QkbyU66uINQmFouILbQYwcIM=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2021-05-31T08:51:12Z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2021-05-31T08:51:12Z</xd:SigningTime>
          <xd:SigningCertificate>
            <xd:Cert>
              <xd:CertDigest>
                <DigestMethod Algorithm="http://www.w3.org/2001/04/xmlenc#sha256"/>
                <DigestValue>8GtJHVvMpxzgkKmcm3IaLb+OKNl73LmK+czJu3Hrroo=</DigestValue>
              </xd:CertDigest>
              <xd:IssuerSerial>
                <X509IssuerName>CN=NBG Class 2 INT Sub CA, DC=nbg, DC=ge</X509IssuerName>
                <X509SerialNumber>232554890344830685269186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55I3IHvXw99DPfimvXrUklKb51gugyZTRhJ0+Hb7+9s=</DigestValue>
    </Reference>
    <Reference Type="http://www.w3.org/2000/09/xmldsig#Object" URI="#idOfficeObject">
      <DigestMethod Algorithm="http://www.w3.org/2001/04/xmlenc#sha256"/>
      <DigestValue>MPp4TvAWRMu0T9k7bZj8EtWvUEfx7uhilxLRA2oZ5MY=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pZ6xcVrd6ugJC2lct/lO60//bWSZxwkxZpCtpw3WNoc=</DigestValue>
    </Reference>
  </SignedInfo>
  <SignatureValue>Lro77hVh67IlRv0D5isIywit98sq7WT/aAH9Jo4Dp35eSzG72fhHDWdJ9APDcdQJT38p1q5p4KRT
NjzT60dQ8ckwLOnL7uIzj/3LCu1a2k3US2c/IFcl2evepWtIGox4voWrf1rSWAxTvd9rzFdFEY0M
/fsRdDiMXZZwTNddvIgqQ+unQP6zEPEJ3CDaDd1E6bwPW3V0c78Ghhpt9Ra9Pcj0JaPh+VD119HU
6riHlxHIBzewYR4ljasmUrxnr2XVUFamzreD0F/UiXqX6lBNSfmcXC+CeTF12pijoqRAGPDsMN3H
QXq46sRM82SH0ADEi5Tr22tPAkIxG9T5L3Sn7A==</SignatureValue>
  <KeyInfo>
    <X509Data>
      <X509Certificate>MIIGOjCCBSKgAwIBAgIKMUbc7gACAAHMxDANBgkqhkiG9w0BAQsFADBKMRIwEAYKCZImiZPyLGQBGRYCZ2UxEzARBgoJkiaJk/IsZAEZFgNuYmcxHzAdBgNVBAMTFk5CRyBDbGFzcyAyIElOVCBTdWIgQ0EwHhcNMjEwMjIzMTEzMzAwWhcNMjExMjIyMDk0NjU2WjA4MRcwFQYDVQQKEw5KU0MgQ0FSVFUgQkFOSzEdMBsGA1UEAxMUQkNSIC0gR2l2aSBMZWJhbmlkemUwggEiMA0GCSqGSIb3DQEBAQUAA4IBDwAwggEKAoIBAQDlYb8kVcg9YD72cyDM/jybwEQtrrQQT4nrZY2o5guHD0cudnS6GJx2ufmx9qY4mR5Ni5x33/WIvO3CHbqw/0x3CIiXdm7BmDlB8rfQHFpf0+XW4cEnj0keckEBQgd41vAxUZfOfbxQGb4b7/U66QzrxiH8/+4WWjpN+fZuNwtaCuVa0nroJ0e6Bsjp+q2hTtUhZ4tl6zVVeho41QhrGqIDD5tOUNs0ZRiFywuvnfi5SzxS6JJuxDIKcnaQcqnJvmg8VaqmPDC9k3NfTlP1/NYO7Yy/dc73Ck5yd/M0r1JnnJXiTDwatmHduaTPUeN/OJDOPatLxDgytoGS2gdaNPTlAgMBAAGjggMyMIIDLjA8BgkrBgEEAYI3FQcELzAtBiUrBgEEAYI3FQjmsmCDjfVEhoGZCYO4oUqDvoRxBIPEkTOEg4hdAgFkAgEjMB0GA1UdJQQWMBQGCCsGAQUFBwMCBggrBgEFBQcDBDALBgNVHQ8EBAMCB4AwJwYJKwYBBAGCNxUKBBowGDAKBggrBgEFBQcDAjAKBggrBgEFBQcDBDAdBgNVHQ4EFgQU7vyo7ZrpIUM3H7O7D+Djc25f7wI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LCID2/wTo8DnBuLzq+NJMl8fBD2GYwyrT6dzwJmD5M5XOuQa9y0Bkk98L59ZQIXNthPsFpJVABJh8N+04wdN4SxABq+I5vSXcfXRvwW+O/KXHNYuxu6aQWE679bH9p+tEYngNAYsycQ31nQGkSdNRNjGSXXcBCT9vy+sdgLB6PHsCTkYEHfHe4WHLO0k3ld3vkgAPlOzwt/mI9awDNLXi03G15uriOnUlywNQ+y7FbOdgB9wRohV+B0RFvKMDc9bb76LFI9vp7Bde048XDzWHQ2U9+h83Jv38gbd5z5QPXZs/CjbzY/jsLP2cOMcXeTSkeEc48fddWIaeotJrs0ZRc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KbrgR65tEb1ZKK4B98to2mQVzXRFu+q/HZhOnMupicY=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+YcQBxkRFTD5Ng0Rxw+Uqc9ZRcKtWy4UUt9mWyzAOWI=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+YcQBxkRFTD5Ng0Rxw+Uqc9ZRcKtWy4UUt9mWyzAOWI=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Jvc/AAcctJzKN0qaXf/mBEXlTvXdFDkJDxOncZkdWSg=</DigestValue>
      </Reference>
      <Reference URI="/xl/sharedStrings.xml?ContentType=application/vnd.openxmlformats-officedocument.spreadsheetml.sharedStrings+xml">
        <DigestMethod Algorithm="http://www.w3.org/2001/04/xmlenc#sha256"/>
        <DigestValue>MSZdfjeX8Qul1wqmMaKZFV7QXHYh47YQYmyKvNNj5F8=</DigestValue>
      </Reference>
      <Reference URI="/xl/styles.xml?ContentType=application/vnd.openxmlformats-officedocument.spreadsheetml.styles+xml">
        <DigestMethod Algorithm="http://www.w3.org/2001/04/xmlenc#sha256"/>
        <DigestValue>BdnMS3BE35zogIqR8RAuaJ4JbxMECFJI9TzOxm3ySvA=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sCqUnSayuKxE2JUYgs1eLevKtlqJFDnANIgm0dtKvt0=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1pmc0mk+uOy5F8uE5+C3hZAN5vs3HI+uRb9Z/1DAQuI=</DigestValue>
      </Reference>
      <Reference URI="/xl/worksheets/sheet2.xml?ContentType=application/vnd.openxmlformats-officedocument.spreadsheetml.worksheet+xml">
        <DigestMethod Algorithm="http://www.w3.org/2001/04/xmlenc#sha256"/>
        <DigestValue>S5CbjTAHNhfuqOSjaWHCQXlFdMVGEeKCkgoQtlOVXGE=</DigestValue>
      </Reference>
      <Reference URI="/xl/worksheets/sheet3.xml?ContentType=application/vnd.openxmlformats-officedocument.spreadsheetml.worksheet+xml">
        <DigestMethod Algorithm="http://www.w3.org/2001/04/xmlenc#sha256"/>
        <DigestValue>68BO9E0RBESFoBCUHVbTXpSyYq0ZwdKNjLRT8c10HjI=</DigestValue>
      </Reference>
      <Reference URI="/xl/worksheets/sheet4.xml?ContentType=application/vnd.openxmlformats-officedocument.spreadsheetml.worksheet+xml">
        <DigestMethod Algorithm="http://www.w3.org/2001/04/xmlenc#sha256"/>
        <DigestValue>0EWc8yXOIxC+hKH7ijWepu4d2FYz3fXGeI8by9daAKY=</DigestValue>
      </Reference>
      <Reference URI="/xl/worksheets/sheet5.xml?ContentType=application/vnd.openxmlformats-officedocument.spreadsheetml.worksheet+xml">
        <DigestMethod Algorithm="http://www.w3.org/2001/04/xmlenc#sha256"/>
        <DigestValue>4R8KySwRF63jIWWLvf8VuizLW8g/6dexSYt7oyBL/iM=</DigestValue>
      </Reference>
      <Reference URI="/xl/worksheets/sheet6.xml?ContentType=application/vnd.openxmlformats-officedocument.spreadsheetml.worksheet+xml">
        <DigestMethod Algorithm="http://www.w3.org/2001/04/xmlenc#sha256"/>
        <DigestValue>2PSTZmlYvIXcIGgz3mWVA0DQrtHgiUGSG4sk+/hvOiQ=</DigestValue>
      </Reference>
      <Reference URI="/xl/worksheets/sheet7.xml?ContentType=application/vnd.openxmlformats-officedocument.spreadsheetml.worksheet+xml">
        <DigestMethod Algorithm="http://www.w3.org/2001/04/xmlenc#sha256"/>
        <DigestValue>7IYCoKkgPKlEwQCH+++07E78xkUGK4MeawJ8FPDig48=</DigestValue>
      </Reference>
      <Reference URI="/xl/worksheets/sheet8.xml?ContentType=application/vnd.openxmlformats-officedocument.spreadsheetml.worksheet+xml">
        <DigestMethod Algorithm="http://www.w3.org/2001/04/xmlenc#sha256"/>
        <DigestValue>7s3mxKqKO5mFPxypP/ngMuCN8ocfSC/ART0d+ao1K6o=</DigestValue>
      </Reference>
      <Reference URI="/xl/worksheets/sheet9.xml?ContentType=application/vnd.openxmlformats-officedocument.spreadsheetml.worksheet+xml">
        <DigestMethod Algorithm="http://www.w3.org/2001/04/xmlenc#sha256"/>
        <DigestValue>0myT5mfXSLzeQVI4f0/QkbyU66uINQmFouILbQYwcIM=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2021-05-31T11:20:30Z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1</SignatureComments>
          <WindowsVersion>10.0</WindowsVersion>
          <OfficeVersion>16.0.14026/22</OfficeVersion>
          <ApplicationVersion>16.0.14026</ApplicationVersion>
          <Monitors>1</Monitors>
          <HorizontalResolution>3840</HorizontalResolution>
          <VerticalResolution>1600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2021-05-31T11:20:30Z</xd:SigningTime>
          <xd:SigningCertificate>
            <xd:Cert>
              <xd:CertDigest>
                <DigestMethod Algorithm="http://www.w3.org/2001/04/xmlenc#sha256"/>
                <DigestValue>ItDFL7jqFxknX4/KJVtUli6VufqLPj+WPYtqeGvdCUg=</DigestValue>
              </xd:CertDigest>
              <xd:IssuerSerial>
                <X509IssuerName>CN=NBG Class 2 INT Sub CA, DC=nbg, DC=ge</X509IssuerName>
                <X509SerialNumber>232703149407513675418820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  <xd:CommitmentTypeQualifiers>
              <xd:CommitmentTypeQualifier>1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  <vt:lpstr>Info!Print_Area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2021-05-31T08:51:04Z</dcterms:modified>
</cp:coreProperties>
</file>